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15" yWindow="45871" windowWidth="1845" windowHeight="12120" activeTab="0"/>
  </bookViews>
  <sheets>
    <sheet name="Country Staton Params" sheetId="1" r:id="rId1"/>
    <sheet name="Ambient (update)" sheetId="2" r:id="rId2"/>
    <sheet name="Emissions" sheetId="3" r:id="rId3"/>
    <sheet name="Overall Param usage" sheetId="4" r:id="rId4"/>
    <sheet name="Health (update)" sheetId="5" r:id="rId5"/>
    <sheet name="Todo" sheetId="6" r:id="rId6"/>
    <sheet name="Monitoring Sites by Country" sheetId="7" r:id="rId7"/>
    <sheet name="Content type by Region" sheetId="8" r:id="rId8"/>
    <sheet name="Emission" sheetId="9" r:id="rId9"/>
    <sheet name="Health" sheetId="10" r:id="rId10"/>
    <sheet name="Aggr Conttyp by Reg - Ambient" sheetId="11" r:id="rId11"/>
  </sheets>
  <definedNames/>
  <calcPr fullCalcOnLoad="1"/>
</workbook>
</file>

<file path=xl/sharedStrings.xml><?xml version="1.0" encoding="utf-8"?>
<sst xmlns="http://schemas.openxmlformats.org/spreadsheetml/2006/main" count="4186" uniqueCount="529">
  <si>
    <t xml:space="preserve">1 15        </t>
  </si>
  <si>
    <t xml:space="preserve">22 29  </t>
  </si>
  <si>
    <t xml:space="preserve">22 29 (TSP/PM10)  </t>
  </si>
  <si>
    <t xml:space="preserve"> 29  </t>
  </si>
  <si>
    <t xml:space="preserve">22   </t>
  </si>
  <si>
    <t>3 4</t>
  </si>
  <si>
    <t xml:space="preserve"> 4</t>
  </si>
  <si>
    <t xml:space="preserve">3 </t>
  </si>
  <si>
    <t>2  33 34 11 10</t>
  </si>
  <si>
    <t>2 13 33 34 11 10</t>
  </si>
  <si>
    <t xml:space="preserve">  33 34 11 10</t>
  </si>
  <si>
    <t>2   34 11 10</t>
  </si>
  <si>
    <t xml:space="preserve"> 13 33 34  10</t>
  </si>
  <si>
    <t xml:space="preserve">  33  11 </t>
  </si>
  <si>
    <t>2     10</t>
  </si>
  <si>
    <t xml:space="preserve">   34  </t>
  </si>
  <si>
    <t xml:space="preserve">    11 </t>
  </si>
  <si>
    <t xml:space="preserve">     </t>
  </si>
  <si>
    <t xml:space="preserve">2   34 (exposure)  </t>
  </si>
  <si>
    <t>7 8  28</t>
  </si>
  <si>
    <t xml:space="preserve">7 8  </t>
  </si>
  <si>
    <t>7 8 12 28</t>
  </si>
  <si>
    <t xml:space="preserve">7   </t>
  </si>
  <si>
    <t xml:space="preserve">  12 (weather) </t>
  </si>
  <si>
    <t xml:space="preserve">  12 </t>
  </si>
  <si>
    <t>48 49</t>
  </si>
  <si>
    <t xml:space="preserve">48 </t>
  </si>
  <si>
    <t>Air Pollution Params for Docs labled Ambient - Count</t>
  </si>
  <si>
    <t>TOTAL</t>
  </si>
  <si>
    <t>Country</t>
  </si>
  <si>
    <t># of Monitoring Sites</t>
  </si>
  <si>
    <t>Population</t>
  </si>
  <si>
    <t>U.S.</t>
  </si>
  <si>
    <t>Mexico</t>
  </si>
  <si>
    <t>Canada</t>
  </si>
  <si>
    <t>UK</t>
  </si>
  <si>
    <t>Europe</t>
  </si>
  <si>
    <t>Singapor</t>
  </si>
  <si>
    <t>India</t>
  </si>
  <si>
    <t xml:space="preserve">Pakistan </t>
  </si>
  <si>
    <t>http://www.rrcap.unep.org/male/baseline/Baseline/Pakistan/pakch2.htm</t>
  </si>
  <si>
    <t>In the absence of ambient air quality standards and any monitoring network, there is no standard reporting format for ambient air quality.</t>
  </si>
  <si>
    <t>Isreal</t>
  </si>
  <si>
    <t>http://www.sviva.gov.il/Enviroment/bin/en.jsp?enPage=e_BlankPage&amp;enDisplay=view&amp;enDispWhat=Zone&amp;enDispWho=Air_Monitoring_Network&amp;enZone=Air_Monitoring_Network</t>
  </si>
  <si>
    <t>Egypt</t>
  </si>
  <si>
    <t>Bangladesh</t>
  </si>
  <si>
    <t>http://www.rrcap.unep.org/male/baseline/Baseline/Bang/BANGCH2.htm</t>
  </si>
  <si>
    <t>Austria</t>
  </si>
  <si>
    <t>Bosnia</t>
  </si>
  <si>
    <t>Belgium</t>
  </si>
  <si>
    <t>Bulgaria</t>
  </si>
  <si>
    <t>Switzerland</t>
  </si>
  <si>
    <t>Cyprus</t>
  </si>
  <si>
    <t>Czech Republic</t>
  </si>
  <si>
    <t>Germany</t>
  </si>
  <si>
    <t>Denmark</t>
  </si>
  <si>
    <t>Estonia</t>
  </si>
  <si>
    <t>Spain</t>
  </si>
  <si>
    <t>Finland</t>
  </si>
  <si>
    <t>France</t>
  </si>
  <si>
    <t>Greece</t>
  </si>
  <si>
    <t>Hungary</t>
  </si>
  <si>
    <t>Ireland</t>
  </si>
  <si>
    <t>Iceland</t>
  </si>
  <si>
    <t>Italy</t>
  </si>
  <si>
    <t>Liechtenstein</t>
  </si>
  <si>
    <t>Lithuania</t>
  </si>
  <si>
    <t>Latvia</t>
  </si>
  <si>
    <t>FYR of Macedonia</t>
  </si>
  <si>
    <t>Malta</t>
  </si>
  <si>
    <t>Netherlands</t>
  </si>
  <si>
    <t>Norway</t>
  </si>
  <si>
    <t>Poland</t>
  </si>
  <si>
    <t>Portugal</t>
  </si>
  <si>
    <t>Romania</t>
  </si>
  <si>
    <t>Serbia</t>
  </si>
  <si>
    <t>Sweden</t>
  </si>
  <si>
    <t>Slovenia</t>
  </si>
  <si>
    <t>Slovak Republic</t>
  </si>
  <si>
    <t>http://air-climate.eionet.europa.eu/databases/airbase/eoi_tables/eoi2008/index_html</t>
  </si>
  <si>
    <t>http://www.ec.gc.ca/indicateurs-indicators/default.asp?lang=En&amp;n=DCC798B8-1&amp;offset=5&amp;toc=show</t>
  </si>
  <si>
    <t xml:space="preserve">30 31 32 </t>
  </si>
  <si>
    <t xml:space="preserve">30 (TSP/PM10) 31 32 </t>
  </si>
  <si>
    <t xml:space="preserve">30  32 </t>
  </si>
  <si>
    <t xml:space="preserve">  32 </t>
  </si>
  <si>
    <t xml:space="preserve">  32 24</t>
  </si>
  <si>
    <t xml:space="preserve">30   </t>
  </si>
  <si>
    <t xml:space="preserve">   </t>
  </si>
  <si>
    <t xml:space="preserve"> 31  </t>
  </si>
  <si>
    <t xml:space="preserve">   24 (weather</t>
  </si>
  <si>
    <t xml:space="preserve">   24</t>
  </si>
  <si>
    <t xml:space="preserve">21 19 </t>
  </si>
  <si>
    <t>21 19 20</t>
  </si>
  <si>
    <t>21 (TSP/PM10) 19 20 (PM)</t>
  </si>
  <si>
    <t xml:space="preserve"> 19 20</t>
  </si>
  <si>
    <t xml:space="preserve">21  </t>
  </si>
  <si>
    <t xml:space="preserve"> 19 </t>
  </si>
  <si>
    <t xml:space="preserve"> 19 (NO3-) </t>
  </si>
  <si>
    <t>5 6</t>
  </si>
  <si>
    <t xml:space="preserve">45 14  10 </t>
  </si>
  <si>
    <t xml:space="preserve"> 14  10 17</t>
  </si>
  <si>
    <t xml:space="preserve"> 14  10 </t>
  </si>
  <si>
    <t xml:space="preserve"> 14   </t>
  </si>
  <si>
    <t xml:space="preserve">45   10 </t>
  </si>
  <si>
    <t xml:space="preserve"> 14 (carbon)   </t>
  </si>
  <si>
    <t xml:space="preserve">45    </t>
  </si>
  <si>
    <t xml:space="preserve"> 18 43 </t>
  </si>
  <si>
    <t xml:space="preserve"> 18  44</t>
  </si>
  <si>
    <t xml:space="preserve">  43 </t>
  </si>
  <si>
    <t xml:space="preserve">   44</t>
  </si>
  <si>
    <t xml:space="preserve"> 18  </t>
  </si>
  <si>
    <t xml:space="preserve"> 15  52 53  54   </t>
  </si>
  <si>
    <t xml:space="preserve">   52 53  54   </t>
  </si>
  <si>
    <t xml:space="preserve">1  25 52      </t>
  </si>
  <si>
    <t xml:space="preserve"> 15        </t>
  </si>
  <si>
    <t xml:space="preserve">  25 52   54   </t>
  </si>
  <si>
    <t xml:space="preserve">   52      </t>
  </si>
  <si>
    <t xml:space="preserve">1         </t>
  </si>
  <si>
    <t xml:space="preserve">    53     </t>
  </si>
  <si>
    <t xml:space="preserve">         </t>
  </si>
  <si>
    <t xml:space="preserve">   52 (haze index)      </t>
  </si>
  <si>
    <t xml:space="preserve">  25       </t>
  </si>
  <si>
    <t xml:space="preserve">          </t>
  </si>
  <si>
    <t>Meteorological Research Needs for Improved AQ Forecasting</t>
  </si>
  <si>
    <t>Improving National AQ Forecasts w/Satellite Aerosol Obs</t>
  </si>
  <si>
    <t>Fire locations</t>
  </si>
  <si>
    <t xml:space="preserve">USWRP Workshop on AQ </t>
  </si>
  <si>
    <t>Workshop</t>
  </si>
  <si>
    <t>Turbulence Params</t>
  </si>
  <si>
    <t>Emission Invt</t>
  </si>
  <si>
    <t>GEO 10-year Plan Ref. Doc</t>
  </si>
  <si>
    <t>GEO 10-year Plan</t>
  </si>
  <si>
    <t xml:space="preserve">Air Pollution and Child Mortality: A time series Study </t>
  </si>
  <si>
    <t>S. America</t>
  </si>
  <si>
    <t>Air Pollution and Neonatial mortality: A timeseries study</t>
  </si>
  <si>
    <t>Air Pollution in mega cities in China</t>
  </si>
  <si>
    <t>Ultra fine</t>
  </si>
  <si>
    <t>carbonaceous</t>
  </si>
  <si>
    <t>crustal elements</t>
  </si>
  <si>
    <t>Health Impact of Outdoor Air Polluiton in China</t>
  </si>
  <si>
    <t>APINA Country Fact Sheet South Africa</t>
  </si>
  <si>
    <t>52 (haze index)</t>
  </si>
  <si>
    <t>Mn</t>
  </si>
  <si>
    <t>APINA Country Fact Sheet Zimbabwe</t>
  </si>
  <si>
    <t>APINA Country Fact Sheet Zambia</t>
  </si>
  <si>
    <t>APINA Country Fact Sheet Tanzania</t>
  </si>
  <si>
    <t>APINA Country Fact Sheet Mozambique</t>
  </si>
  <si>
    <t>APINA Country Fact Sheet Malawi</t>
  </si>
  <si>
    <t>APINA Country Fact Sheet Botswana</t>
  </si>
  <si>
    <t xml:space="preserve">Ground Level Ozone in 21st Century Future Trends/Impacts </t>
  </si>
  <si>
    <t>Economics</t>
  </si>
  <si>
    <t>GMES Service Element Promote2: U1 Core User Needs and User Standards</t>
  </si>
  <si>
    <t>GMES Service Elements Promote U5 Core User Needs Dossier v.12</t>
  </si>
  <si>
    <t>Total</t>
  </si>
  <si>
    <t>Emission</t>
  </si>
  <si>
    <t>Ambient</t>
  </si>
  <si>
    <t xml:space="preserve">Asia </t>
  </si>
  <si>
    <t>COUNT</t>
  </si>
  <si>
    <t>REFS</t>
  </si>
  <si>
    <t>Paramter/Region</t>
  </si>
  <si>
    <t xml:space="preserve">Europe </t>
  </si>
  <si>
    <t>International</t>
  </si>
  <si>
    <t xml:space="preserve">52 53  54   </t>
  </si>
  <si>
    <t xml:space="preserve">52      </t>
  </si>
  <si>
    <t xml:space="preserve">      </t>
  </si>
  <si>
    <t xml:space="preserve">52   54   </t>
  </si>
  <si>
    <t xml:space="preserve"> 53     </t>
  </si>
  <si>
    <t xml:space="preserve">52 (haze index)      </t>
  </si>
  <si>
    <t>37 60 61</t>
  </si>
  <si>
    <t xml:space="preserve"> 60 61</t>
  </si>
  <si>
    <t xml:space="preserve">37  </t>
  </si>
  <si>
    <t xml:space="preserve"> 60 </t>
  </si>
  <si>
    <t xml:space="preserve">  </t>
  </si>
  <si>
    <t xml:space="preserve">  61</t>
  </si>
  <si>
    <t xml:space="preserve">9 59 11 45 </t>
  </si>
  <si>
    <t xml:space="preserve">9  11 45 </t>
  </si>
  <si>
    <t>9  11  17</t>
  </si>
  <si>
    <t xml:space="preserve">9 59 11  </t>
  </si>
  <si>
    <t xml:space="preserve">9 59  45 </t>
  </si>
  <si>
    <t xml:space="preserve">9  11  </t>
  </si>
  <si>
    <t xml:space="preserve"> 59  45 </t>
  </si>
  <si>
    <t xml:space="preserve">9    </t>
  </si>
  <si>
    <t xml:space="preserve">  11  </t>
  </si>
  <si>
    <t xml:space="preserve">    </t>
  </si>
  <si>
    <t xml:space="preserve"> 59 11  </t>
  </si>
  <si>
    <t xml:space="preserve">   45 </t>
  </si>
  <si>
    <t xml:space="preserve">9 (weather) 59   </t>
  </si>
  <si>
    <t xml:space="preserve">  11 45 </t>
  </si>
  <si>
    <t xml:space="preserve"> 59   </t>
  </si>
  <si>
    <t xml:space="preserve">26 27  38 40 42 18 43 </t>
  </si>
  <si>
    <t>26 27  38  42 18  44</t>
  </si>
  <si>
    <t xml:space="preserve">26 27  38  42 18 43 </t>
  </si>
  <si>
    <t xml:space="preserve">26        </t>
  </si>
  <si>
    <t xml:space="preserve">   38     </t>
  </si>
  <si>
    <t xml:space="preserve">        </t>
  </si>
  <si>
    <t xml:space="preserve">26 (EC/OC)        </t>
  </si>
  <si>
    <t xml:space="preserve"> 27   40    </t>
  </si>
  <si>
    <t xml:space="preserve">   38 40   43 </t>
  </si>
  <si>
    <t>26   38     44</t>
  </si>
  <si>
    <t xml:space="preserve">26       43 </t>
  </si>
  <si>
    <t xml:space="preserve">    40    </t>
  </si>
  <si>
    <t xml:space="preserve">     42   </t>
  </si>
  <si>
    <t xml:space="preserve">        44</t>
  </si>
  <si>
    <t xml:space="preserve"> 27       </t>
  </si>
  <si>
    <t xml:space="preserve">26    40 42   </t>
  </si>
  <si>
    <t xml:space="preserve">      18  </t>
  </si>
  <si>
    <t>Other Parameters</t>
  </si>
  <si>
    <t xml:space="preserve">Air Pollution Params for Docs labled Ambient - References </t>
  </si>
  <si>
    <t>Extended Analysis of ACS on Particulate Air Pollution</t>
  </si>
  <si>
    <t xml:space="preserve">Type </t>
  </si>
  <si>
    <t>Region</t>
  </si>
  <si>
    <t>paper</t>
  </si>
  <si>
    <t>report</t>
  </si>
  <si>
    <t>Int</t>
  </si>
  <si>
    <t>europe</t>
  </si>
  <si>
    <t>N. America</t>
  </si>
  <si>
    <t>Monitoring Ambient AQ for Health Impact Assessment (WHO)</t>
  </si>
  <si>
    <t>presentation</t>
  </si>
  <si>
    <t>int</t>
  </si>
  <si>
    <t>Report</t>
  </si>
  <si>
    <t>Asia</t>
  </si>
  <si>
    <t>Africa</t>
  </si>
  <si>
    <t>Order</t>
  </si>
  <si>
    <t>Title Abbr</t>
  </si>
  <si>
    <t>Precipitation</t>
  </si>
  <si>
    <t>VOC</t>
  </si>
  <si>
    <t>(PAH)Polycyclic Aromatic Hyd</t>
  </si>
  <si>
    <t>Metals (Pb)</t>
  </si>
  <si>
    <t xml:space="preserve">Black Carbon/smoke </t>
  </si>
  <si>
    <t xml:space="preserve"> </t>
  </si>
  <si>
    <t>Wind Speed</t>
  </si>
  <si>
    <t xml:space="preserve">Carbonyls </t>
  </si>
  <si>
    <t>H202</t>
  </si>
  <si>
    <t>PAMs</t>
  </si>
  <si>
    <t>9 (weather)</t>
  </si>
  <si>
    <t>Topography</t>
  </si>
  <si>
    <t xml:space="preserve">T </t>
  </si>
  <si>
    <t>Clouds</t>
  </si>
  <si>
    <t>12 (weather)</t>
  </si>
  <si>
    <t>14 (carbon)</t>
  </si>
  <si>
    <t>Pressure</t>
  </si>
  <si>
    <t>Surface rough</t>
  </si>
  <si>
    <t>Albedo</t>
  </si>
  <si>
    <t>Hydrocarbons</t>
  </si>
  <si>
    <t>CO2</t>
  </si>
  <si>
    <t>N2O</t>
  </si>
  <si>
    <t>Photosynthetic activity</t>
  </si>
  <si>
    <t>Leaf Area Index</t>
  </si>
  <si>
    <t>19 (NO3-)</t>
  </si>
  <si>
    <t>Cl-</t>
  </si>
  <si>
    <t>20 (PM)</t>
  </si>
  <si>
    <t>21 (TSP/PM10)</t>
  </si>
  <si>
    <t>Aerosols</t>
  </si>
  <si>
    <t>24 (weather</t>
  </si>
  <si>
    <t>S</t>
  </si>
  <si>
    <t>26 (EC/OC)</t>
  </si>
  <si>
    <t>Solar Radiation</t>
  </si>
  <si>
    <t>Health Effects of Outdoor Air Pollution in Asia</t>
  </si>
  <si>
    <t>Content type</t>
  </si>
  <si>
    <t>Health</t>
  </si>
  <si>
    <t>Status of Aair Pollution in Zambia</t>
  </si>
  <si>
    <t>Emissions</t>
  </si>
  <si>
    <t>29 (TSP/PM10)</t>
  </si>
  <si>
    <t>30 (TSP/PM10)</t>
  </si>
  <si>
    <t>Dust</t>
  </si>
  <si>
    <t>State of Environment Africa</t>
  </si>
  <si>
    <t>Organic Comp</t>
  </si>
  <si>
    <t>State of the Environment Republic of South Africa</t>
  </si>
  <si>
    <t>Website</t>
  </si>
  <si>
    <t>Dioxins</t>
  </si>
  <si>
    <t>Turans</t>
  </si>
  <si>
    <t>Air Pollution and Health in Rapidly Developing Countries</t>
  </si>
  <si>
    <t>Book</t>
  </si>
  <si>
    <t>Methodology for cost-benefit Analysis of Ambient Air Pollution Health Impacts</t>
  </si>
  <si>
    <t>34 (exposure)</t>
  </si>
  <si>
    <t>Air Quality Guidelines for Europe</t>
  </si>
  <si>
    <t>New Directions: Results-oriented Multi-pollutant AQ Management</t>
  </si>
  <si>
    <t xml:space="preserve">Directive 2008/50/EC of the European Parlimant </t>
  </si>
  <si>
    <t>Legislation</t>
  </si>
  <si>
    <t>Chemical Comp of PM25</t>
  </si>
  <si>
    <t>Land use(rural)</t>
  </si>
  <si>
    <t>Earth Science and Applications from Space: National Imperatives</t>
  </si>
  <si>
    <t>HCHO</t>
  </si>
  <si>
    <t>Aerosol Extinction Profile</t>
  </si>
  <si>
    <t>Real Refractive Inex</t>
  </si>
  <si>
    <t xml:space="preserve">China, Air Land and Water, Environmental Priorities </t>
  </si>
  <si>
    <t>39 (have TSP/Need PM10)</t>
  </si>
  <si>
    <t>Community Input to the NRC Decadal Survey from NCAR Workshop</t>
  </si>
  <si>
    <t>HCN</t>
  </si>
  <si>
    <t>Acetylene</t>
  </si>
  <si>
    <t>glyoxal</t>
  </si>
  <si>
    <t>formic acid</t>
  </si>
  <si>
    <t>Soil moisture</t>
  </si>
  <si>
    <t>Land Cover</t>
  </si>
  <si>
    <t xml:space="preserve">Comparative Environmental Health Assessment </t>
  </si>
  <si>
    <t>Paper</t>
  </si>
  <si>
    <t>China</t>
  </si>
  <si>
    <t>AQI</t>
  </si>
  <si>
    <t>Remote Sensing of Tropospheric Pollution from Space</t>
  </si>
  <si>
    <t>Impacts on roadway emissions</t>
  </si>
  <si>
    <t>PM2.5</t>
  </si>
  <si>
    <t>Outdoor Air Pollution</t>
  </si>
  <si>
    <t>PM10</t>
  </si>
  <si>
    <t>SO2</t>
  </si>
  <si>
    <t>NO2</t>
  </si>
  <si>
    <t>VOCs</t>
  </si>
  <si>
    <t>Demographic</t>
  </si>
  <si>
    <t>Health Effects of transport-related air pollution</t>
  </si>
  <si>
    <t>CO</t>
  </si>
  <si>
    <t>Long-term effects of traffic related air pollution on mortality</t>
  </si>
  <si>
    <t>EMEP Monitoring Strategy</t>
  </si>
  <si>
    <t>HNO3</t>
  </si>
  <si>
    <t>NH3</t>
  </si>
  <si>
    <t>PAN</t>
  </si>
  <si>
    <t>O3</t>
  </si>
  <si>
    <t>EMEP Monitoring Strategy Program 2004-2009</t>
  </si>
  <si>
    <t>CH4</t>
  </si>
  <si>
    <t>POPs</t>
  </si>
  <si>
    <t>Hg</t>
  </si>
  <si>
    <t>HEI - Assessing Health Impact of AQ Reg (Chpt. 3)</t>
  </si>
  <si>
    <t>Long-term exposure to air pollution/incident of cardiovascular events</t>
  </si>
  <si>
    <t>Benzene</t>
  </si>
  <si>
    <t>WHO AQ Guidelines for PM, 03, NO2, SO2</t>
  </si>
  <si>
    <t>Air Pollution and Public Health Guidance docfor risk managers</t>
  </si>
  <si>
    <t>RH</t>
  </si>
  <si>
    <t>Airtoxics</t>
  </si>
  <si>
    <t>CDC Recommendations for Nat. Consistent Data and Measures</t>
  </si>
  <si>
    <t>Estimation of Health Impacts of urban air pollutionin world sities 2000/2030</t>
  </si>
  <si>
    <t>Assessing Health Impacts of Major Air Pollutants</t>
  </si>
  <si>
    <t>Modelled Conc. Of O3 and precursors over S. Africa</t>
  </si>
  <si>
    <t>Final Summary Report Climate, Air Pollution and Public Health - Fossil Fuel</t>
  </si>
  <si>
    <t>WMO Sand/Dust Storm Warning Advisory Assessment System</t>
  </si>
  <si>
    <t>Global Earth Obs System</t>
  </si>
  <si>
    <t>Male declaration</t>
  </si>
  <si>
    <t>SO42-</t>
  </si>
  <si>
    <t>Air Pollution Impact Assessment - Asia</t>
  </si>
  <si>
    <t>PM/TSP</t>
  </si>
  <si>
    <t>Maximising co-benefitsof light-duty diesel in Asia</t>
  </si>
  <si>
    <t>Lung Function Growth in Children with Long-term exposure</t>
  </si>
  <si>
    <t>APINA Progress towards a regional policy on transboundary air pollution</t>
  </si>
  <si>
    <t>Modelling Regional Cross-boundary atmospheric transport ozone S. Africa</t>
  </si>
  <si>
    <t>Clean Air Initiative in SubSaharan African Cities</t>
  </si>
  <si>
    <t xml:space="preserve">Survey of AQ Monitoring </t>
  </si>
  <si>
    <t>PBL</t>
  </si>
  <si>
    <t>AOD</t>
  </si>
  <si>
    <t xml:space="preserve">National Ambient Air Monitoring Strategy </t>
  </si>
  <si>
    <t xml:space="preserve">To Do: </t>
  </si>
  <si>
    <t>Botswana</t>
  </si>
  <si>
    <t>Canary Is ES</t>
  </si>
  <si>
    <t>South Africa</t>
  </si>
  <si>
    <t>Mozambique</t>
  </si>
  <si>
    <t>Zambia</t>
  </si>
  <si>
    <t>Morocco</t>
  </si>
  <si>
    <t>Tanzania</t>
  </si>
  <si>
    <t>Tunisia</t>
  </si>
  <si>
    <t>Malawi</t>
  </si>
  <si>
    <t>Nigeria</t>
  </si>
  <si>
    <t>Ethiopia</t>
  </si>
  <si>
    <t>DR Congo</t>
  </si>
  <si>
    <t>Sudan</t>
  </si>
  <si>
    <t>Kenya</t>
  </si>
  <si>
    <t>Algeria</t>
  </si>
  <si>
    <t>Uganda</t>
  </si>
  <si>
    <t>Ghana</t>
  </si>
  <si>
    <t>Madagascar</t>
  </si>
  <si>
    <t>Zimbabwe</t>
  </si>
  <si>
    <t>Ceuta ES</t>
  </si>
  <si>
    <t>MelillaES</t>
  </si>
  <si>
    <t>CôtedIvoire</t>
  </si>
  <si>
    <t>Cameroon</t>
  </si>
  <si>
    <t>Burkina Faso</t>
  </si>
  <si>
    <t>Niger</t>
  </si>
  <si>
    <t>Senegal</t>
  </si>
  <si>
    <t>Angola</t>
  </si>
  <si>
    <t>Mali</t>
  </si>
  <si>
    <t>Rwanda</t>
  </si>
  <si>
    <t>Chad</t>
  </si>
  <si>
    <t>Guinea</t>
  </si>
  <si>
    <t>Somalia</t>
  </si>
  <si>
    <t>Burundi</t>
  </si>
  <si>
    <t>Benin</t>
  </si>
  <si>
    <t>Sierra Leone</t>
  </si>
  <si>
    <t>Libya</t>
  </si>
  <si>
    <t>Togo</t>
  </si>
  <si>
    <t>Eritrea</t>
  </si>
  <si>
    <t>Central African Republic</t>
  </si>
  <si>
    <t>Congo</t>
  </si>
  <si>
    <t>Liberia</t>
  </si>
  <si>
    <t>Mauritania</t>
  </si>
  <si>
    <t>Lesotho</t>
  </si>
  <si>
    <t>Namibia</t>
  </si>
  <si>
    <t>Gambia</t>
  </si>
  <si>
    <t>Guinea-Bissau</t>
  </si>
  <si>
    <t>Gabon</t>
  </si>
  <si>
    <t>Mauritius</t>
  </si>
  <si>
    <t>Swaziland</t>
  </si>
  <si>
    <t>Comoros</t>
  </si>
  <si>
    <t>RéunionFR</t>
  </si>
  <si>
    <t>Equatorial Guinea</t>
  </si>
  <si>
    <t>Djibouti</t>
  </si>
  <si>
    <t>Cape Verde</t>
  </si>
  <si>
    <t>Madeira IS PO</t>
  </si>
  <si>
    <t>MayotteFR</t>
  </si>
  <si>
    <t>São Tomeand Principe</t>
  </si>
  <si>
    <t>Seychelles</t>
  </si>
  <si>
    <t>Saint Helena UK</t>
  </si>
  <si>
    <t xml:space="preserve">4 Classify health docs as ambient and health </t>
  </si>
  <si>
    <t xml:space="preserve">5. Go through emissions docs - see if emissions can be classified as ambient. </t>
  </si>
  <si>
    <t>6. If paper is just about emissions - must use Earth Obs to quantify emissions</t>
  </si>
  <si>
    <t>7. Provide references for docs that are health related/EO and emissions/EO</t>
  </si>
  <si>
    <t>8. Provide regionality for Health and Emissions Docs - to show were info is missing?</t>
  </si>
  <si>
    <t>9. Provide references and pollutant speciation for ambient docs</t>
  </si>
  <si>
    <t xml:space="preserve">10. Provide regionality for ambient docs - missing coverage. </t>
  </si>
  <si>
    <t>1. Add deliniator for each ref cell (,)</t>
  </si>
  <si>
    <t>2. ID # of Stations per country for China, Russia, S. America (We have N. America, Europe, Africa covered)</t>
  </si>
  <si>
    <t>3. Go through current Health labeled docs and weed out docs that do not specifically mention Earth Obs measurements</t>
  </si>
  <si>
    <t>11. ID needs vs. observations</t>
  </si>
  <si>
    <t>ambient</t>
  </si>
  <si>
    <t>Outdoor Air Pollution*</t>
  </si>
  <si>
    <t>Satellites</t>
  </si>
  <si>
    <t>Y</t>
  </si>
  <si>
    <t xml:space="preserve">transport </t>
  </si>
  <si>
    <t>Heatlh</t>
  </si>
  <si>
    <t>Emisison</t>
  </si>
  <si>
    <t>Hong Kong</t>
  </si>
  <si>
    <t>Macau</t>
  </si>
  <si>
    <t>Japan</t>
  </si>
  <si>
    <t>Taiwan</t>
  </si>
  <si>
    <t>North Korea</t>
  </si>
  <si>
    <t>South Korea</t>
  </si>
  <si>
    <t>Mongolia</t>
  </si>
  <si>
    <t>Brunei</t>
  </si>
  <si>
    <t>Burma (Myanmar)</t>
  </si>
  <si>
    <t>Cambodia</t>
  </si>
  <si>
    <t>East Timor</t>
  </si>
  <si>
    <t>Indonesia</t>
  </si>
  <si>
    <t>Laos</t>
  </si>
  <si>
    <t>Malaysia</t>
  </si>
  <si>
    <t>Philippines</t>
  </si>
  <si>
    <t>Singapore</t>
  </si>
  <si>
    <t>Thailand</t>
  </si>
  <si>
    <t>Vietnam</t>
  </si>
  <si>
    <t>East Asia</t>
  </si>
  <si>
    <t>Document Link</t>
  </si>
  <si>
    <t>Doc ID</t>
  </si>
  <si>
    <t>Number of Stations</t>
  </si>
  <si>
    <t>Stations/Million People</t>
  </si>
  <si>
    <t>Coverage</t>
  </si>
  <si>
    <t>NOx</t>
  </si>
  <si>
    <t>Pb_aer</t>
  </si>
  <si>
    <t>Bz</t>
  </si>
  <si>
    <t>HM4</t>
  </si>
  <si>
    <t>PAH4</t>
  </si>
  <si>
    <t>Organization</t>
  </si>
  <si>
    <t>Link</t>
  </si>
  <si>
    <t>European Environment Agency</t>
  </si>
  <si>
    <t>West Asia</t>
  </si>
  <si>
    <t>AFRICA</t>
  </si>
  <si>
    <t>Station per million People</t>
  </si>
  <si>
    <t>Oceania/Pacific</t>
  </si>
  <si>
    <t>Russia</t>
  </si>
  <si>
    <t>Ammonia</t>
  </si>
  <si>
    <t>Dust deposition</t>
  </si>
  <si>
    <t>Late 1960s</t>
  </si>
  <si>
    <t>1969, 2002</t>
  </si>
  <si>
    <t>http://etc-cte.ec.gc.ca/NAPS/naps_data_e.html</t>
  </si>
  <si>
    <t>http://www.msc.ec.gc.ca/capmon/index_e.cfm</t>
  </si>
  <si>
    <t>http://www.environment-canada.ca/indicateurs-indicators/default.asp?lang=En&amp;n=62FFB5B1-1&amp;offset=5&amp;toc=show</t>
  </si>
  <si>
    <t>Other</t>
  </si>
  <si>
    <t>Pollutant</t>
  </si>
  <si>
    <t>http://www.country-data.com/cgi-bin/query/r-11389.html</t>
  </si>
  <si>
    <t>TSP</t>
  </si>
  <si>
    <t>EMEP Monitoring Strategy Program 2004-2009 (5-6 Together)</t>
  </si>
  <si>
    <t>Needs</t>
  </si>
  <si>
    <t>Sri Lanka</t>
  </si>
  <si>
    <t># of Total Monitors</t>
  </si>
  <si>
    <t>Kyrgyzstan</t>
  </si>
  <si>
    <t>Tajikistan</t>
  </si>
  <si>
    <t>Turkmenistan</t>
  </si>
  <si>
    <t>Uzbekistan</t>
  </si>
  <si>
    <t>Kazakhstan</t>
  </si>
  <si>
    <t>Armenia</t>
  </si>
  <si>
    <t>Central Asia</t>
  </si>
  <si>
    <t>Afghanistan</t>
  </si>
  <si>
    <t>Bhutan</t>
  </si>
  <si>
    <t>Maldives</t>
  </si>
  <si>
    <t>Nepal</t>
  </si>
  <si>
    <t>Pakistan</t>
  </si>
  <si>
    <t>Armeni</t>
  </si>
  <si>
    <t>Azerbaijan</t>
  </si>
  <si>
    <t>Bahrain</t>
  </si>
  <si>
    <t>Georgia</t>
  </si>
  <si>
    <t>Iraq</t>
  </si>
  <si>
    <t>Iran</t>
  </si>
  <si>
    <t>Israel</t>
  </si>
  <si>
    <t>Jordan</t>
  </si>
  <si>
    <t>Kuwait</t>
  </si>
  <si>
    <t>Lebanon</t>
  </si>
  <si>
    <t>Oman</t>
  </si>
  <si>
    <t>Palestine</t>
  </si>
  <si>
    <t>Qatar</t>
  </si>
  <si>
    <t>Saudi Arabia</t>
  </si>
  <si>
    <t>Syria</t>
  </si>
  <si>
    <t>Turkey</t>
  </si>
  <si>
    <t>United Arab Emirates</t>
  </si>
  <si>
    <t>Western Asia</t>
  </si>
  <si>
    <t>Emission (bottom up)</t>
  </si>
  <si>
    <t>Emissions (satellite)</t>
  </si>
  <si>
    <t>???Emission</t>
  </si>
  <si>
    <t>Assessing Health Impacts of Major Air Pollutants*</t>
  </si>
  <si>
    <t>Emissions (need source-receptor link. Don't mention satellites for measure)</t>
  </si>
  <si>
    <t>Y - priority AQ mission</t>
  </si>
  <si>
    <t>Transport</t>
  </si>
  <si>
    <t>NO MEASUREMENTS -</t>
  </si>
  <si>
    <t>Mostly model description</t>
  </si>
  <si>
    <t>Status of Air Pollution in Zambia</t>
  </si>
  <si>
    <t>Emissions (Bottom-up)</t>
  </si>
  <si>
    <t>few measurements -</t>
  </si>
  <si>
    <t>Improving Emission Inventories for Effective AQ Mgmt Across N. America</t>
  </si>
  <si>
    <t>Emission?</t>
  </si>
  <si>
    <t>ambient ?</t>
  </si>
  <si>
    <t>no measurements, but does include major cities around the world comparions</t>
  </si>
  <si>
    <t>transport</t>
  </si>
  <si>
    <t>Notes</t>
  </si>
  <si>
    <t>70 *</t>
  </si>
  <si>
    <t>NO Measurements</t>
  </si>
  <si>
    <t>Percent</t>
  </si>
  <si>
    <t>C. Asia</t>
  </si>
  <si>
    <t xml:space="preserve">W. Asia 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</si>
</sst>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"/>
    <numFmt numFmtId="169" formatCode="&quot;€&quot;\ #,##0_-;&quot;€&quot;\ #,##0\-"/>
    <numFmt numFmtId="170" formatCode="&quot;€&quot;\ #,##0_-;[Red]&quot;€&quot;\ #,##0\-"/>
    <numFmt numFmtId="171" formatCode="&quot;€&quot;\ #,##0.00_-;&quot;€&quot;\ #,##0.00\-"/>
    <numFmt numFmtId="172" formatCode="&quot;€&quot;\ #,##0.00_-;[Red]&quot;€&quot;\ #,##0.00\-"/>
    <numFmt numFmtId="173" formatCode="_-&quot;€&quot;\ * #,##0_-;_-&quot;€&quot;\ * #,##0\-;_-&quot;€&quot;\ * &quot;-&quot;_-;_-@_-"/>
    <numFmt numFmtId="174" formatCode="_-* #,##0_-;_-* #,##0\-;_-* &quot;-&quot;_-;_-@_-"/>
    <numFmt numFmtId="175" formatCode="_-&quot;€&quot;\ * #,##0.00_-;_-&quot;€&quot;\ * #,##0.00\-;_-&quot;€&quot;\ * &quot;-&quot;??_-;_-@_-"/>
    <numFmt numFmtId="176" formatCode="_-* #,##0.00_-;_-* #,##0.00\-;_-* &quot;-&quot;??_-;_-@_-"/>
    <numFmt numFmtId="177" formatCode="&quot;£&quot;#,##0;\-&quot;£&quot;#,##0"/>
    <numFmt numFmtId="178" formatCode="&quot;£&quot;#,##0;[Red]\-&quot;£&quot;#,##0"/>
    <numFmt numFmtId="179" formatCode="&quot;£&quot;#,##0.00;\-&quot;£&quot;#,##0.00"/>
    <numFmt numFmtId="180" formatCode="&quot;£&quot;#,##0.00;[Red]\-&quot;£&quot;#,##0.00"/>
    <numFmt numFmtId="181" formatCode="_-&quot;£&quot;* #,##0_-;\-&quot;£&quot;* #,##0_-;_-&quot;£&quot;* &quot;-&quot;_-;_-@_-"/>
    <numFmt numFmtId="182" formatCode="_-* #,##0_-;\-* #,##0_-;_-* &quot;-&quot;_-;_-@_-"/>
    <numFmt numFmtId="183" formatCode="_-&quot;£&quot;* #,##0.00_-;\-&quot;£&quot;* #,##0.00_-;_-&quot;£&quot;* &quot;-&quot;??_-;_-@_-"/>
    <numFmt numFmtId="184" formatCode="_-* #,##0.00_-;\-* #,##0.00_-;_-* &quot;-&quot;??_-;_-@_-"/>
  </numFmts>
  <fonts count="32">
    <font>
      <sz val="10"/>
      <name val="Arial"/>
      <family val="0"/>
    </font>
    <font>
      <sz val="8"/>
      <name val="Arial"/>
      <family val="0"/>
    </font>
    <font>
      <sz val="10"/>
      <name val="Times New Roman"/>
      <family val="0"/>
    </font>
    <font>
      <sz val="8"/>
      <name val="Times New Roman"/>
      <family val="0"/>
    </font>
    <font>
      <b/>
      <sz val="10"/>
      <color indexed="8"/>
      <name val="Arial"/>
      <family val="2"/>
    </font>
    <font>
      <i/>
      <sz val="10"/>
      <name val="Arial"/>
      <family val="2"/>
    </font>
    <font>
      <b/>
      <sz val="18.25"/>
      <name val="Arial"/>
      <family val="0"/>
    </font>
    <font>
      <b/>
      <sz val="15.25"/>
      <name val="Arial"/>
      <family val="0"/>
    </font>
    <font>
      <sz val="15.25"/>
      <name val="Arial"/>
      <family val="0"/>
    </font>
    <font>
      <b/>
      <sz val="24"/>
      <name val="Arial"/>
      <family val="0"/>
    </font>
    <font>
      <b/>
      <sz val="20"/>
      <name val="Arial"/>
      <family val="0"/>
    </font>
    <font>
      <sz val="20"/>
      <name val="Arial"/>
      <family val="0"/>
    </font>
    <font>
      <b/>
      <sz val="14.75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sz val="11.5"/>
      <name val="Arial"/>
      <family val="0"/>
    </font>
    <font>
      <sz val="12"/>
      <color indexed="8"/>
      <name val="Times New Roman"/>
      <family val="1"/>
    </font>
    <font>
      <sz val="10"/>
      <color indexed="8"/>
      <name val="Arial"/>
      <family val="0"/>
    </font>
    <font>
      <sz val="10"/>
      <color indexed="8"/>
      <name val="Verdana"/>
      <family val="2"/>
    </font>
    <font>
      <u val="single"/>
      <sz val="15"/>
      <color indexed="61"/>
      <name val="Arial"/>
      <family val="0"/>
    </font>
    <font>
      <sz val="8.75"/>
      <name val="Verdana"/>
      <family val="0"/>
    </font>
    <font>
      <sz val="10.25"/>
      <name val="Verdana"/>
      <family val="0"/>
    </font>
    <font>
      <b/>
      <sz val="10.25"/>
      <name val="Verdana"/>
      <family val="0"/>
    </font>
    <font>
      <b/>
      <sz val="10.5"/>
      <name val="Verdana"/>
      <family val="0"/>
    </font>
    <font>
      <sz val="19.5"/>
      <name val="Arial"/>
      <family val="2"/>
    </font>
    <font>
      <b/>
      <sz val="10"/>
      <name val="Times New Roman"/>
      <family val="0"/>
    </font>
    <font>
      <sz val="11.75"/>
      <name val="Arial"/>
      <family val="0"/>
    </font>
    <font>
      <b/>
      <sz val="11.75"/>
      <name val="Arial"/>
      <family val="0"/>
    </font>
    <font>
      <sz val="11"/>
      <name val="Arial"/>
      <family val="0"/>
    </font>
    <font>
      <b/>
      <sz val="24.25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5" fillId="0" borderId="0" xfId="0" applyFont="1" applyAlignment="1">
      <alignment/>
    </xf>
    <xf numFmtId="0" fontId="16" fillId="0" borderId="0" xfId="20" applyAlignment="1">
      <alignment/>
    </xf>
    <xf numFmtId="0" fontId="18" fillId="0" borderId="0" xfId="0" applyFont="1" applyAlignment="1">
      <alignment/>
    </xf>
    <xf numFmtId="3" fontId="19" fillId="0" borderId="0" xfId="0" applyNumberFormat="1" applyFont="1" applyAlignment="1">
      <alignment horizontal="right"/>
    </xf>
    <xf numFmtId="3" fontId="19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" fontId="0" fillId="0" borderId="0" xfId="0" applyNumberFormat="1" applyAlignment="1">
      <alignment/>
    </xf>
    <xf numFmtId="3" fontId="0" fillId="0" borderId="0" xfId="0" applyNumberFormat="1" applyFont="1" applyAlignment="1">
      <alignment horizontal="right"/>
    </xf>
    <xf numFmtId="1" fontId="15" fillId="0" borderId="0" xfId="0" applyNumberFormat="1" applyFont="1" applyAlignment="1">
      <alignment/>
    </xf>
    <xf numFmtId="3" fontId="15" fillId="0" borderId="0" xfId="0" applyNumberFormat="1" applyFont="1" applyAlignment="1">
      <alignment horizontal="right"/>
    </xf>
    <xf numFmtId="0" fontId="15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0" fontId="15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21">
      <alignment/>
      <protection/>
    </xf>
    <xf numFmtId="0" fontId="2" fillId="0" borderId="0" xfId="21" applyAlignment="1">
      <alignment horizontal="center"/>
      <protection/>
    </xf>
    <xf numFmtId="0" fontId="0" fillId="0" borderId="0" xfId="21" applyFont="1" applyAlignment="1">
      <alignment horizontal="left"/>
      <protection/>
    </xf>
    <xf numFmtId="3" fontId="19" fillId="0" borderId="0" xfId="21" applyNumberFormat="1" applyFont="1" applyAlignment="1">
      <alignment horizontal="right"/>
      <protection/>
    </xf>
    <xf numFmtId="3" fontId="20" fillId="0" borderId="0" xfId="21" applyNumberFormat="1" applyFont="1" applyAlignment="1">
      <alignment horizontal="right"/>
      <protection/>
    </xf>
    <xf numFmtId="3" fontId="0" fillId="0" borderId="0" xfId="21" applyNumberFormat="1" applyFont="1" applyAlignment="1">
      <alignment horizontal="right"/>
      <protection/>
    </xf>
    <xf numFmtId="2" fontId="15" fillId="0" borderId="0" xfId="0" applyNumberFormat="1" applyFont="1" applyAlignment="1">
      <alignment horizontal="right"/>
    </xf>
    <xf numFmtId="2" fontId="0" fillId="0" borderId="0" xfId="0" applyNumberFormat="1" applyFont="1" applyAlignment="1">
      <alignment horizontal="right"/>
    </xf>
    <xf numFmtId="1" fontId="15" fillId="0" borderId="0" xfId="0" applyNumberFormat="1" applyFont="1" applyAlignment="1">
      <alignment/>
    </xf>
    <xf numFmtId="3" fontId="15" fillId="0" borderId="0" xfId="0" applyNumberFormat="1" applyFont="1" applyAlignment="1">
      <alignment/>
    </xf>
    <xf numFmtId="2" fontId="15" fillId="0" borderId="0" xfId="0" applyNumberFormat="1" applyFont="1" applyAlignment="1">
      <alignment horizontal="right"/>
    </xf>
    <xf numFmtId="0" fontId="15" fillId="0" borderId="0" xfId="0" applyFont="1" applyAlignment="1">
      <alignment horizontal="right"/>
    </xf>
    <xf numFmtId="3" fontId="4" fillId="0" borderId="0" xfId="0" applyNumberFormat="1" applyFont="1" applyAlignment="1">
      <alignment horizontal="right"/>
    </xf>
    <xf numFmtId="3" fontId="15" fillId="0" borderId="0" xfId="0" applyNumberFormat="1" applyFont="1" applyAlignment="1">
      <alignment horizontal="right"/>
    </xf>
    <xf numFmtId="2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3" fontId="19" fillId="0" borderId="0" xfId="0" applyNumberFormat="1" applyFont="1" applyAlignment="1">
      <alignment/>
    </xf>
    <xf numFmtId="0" fontId="2" fillId="0" borderId="0" xfId="21" applyFont="1">
      <alignment/>
      <protection/>
    </xf>
    <xf numFmtId="2" fontId="2" fillId="0" borderId="0" xfId="21" applyNumberFormat="1" applyAlignment="1">
      <alignment horizontal="center"/>
      <protection/>
    </xf>
    <xf numFmtId="2" fontId="2" fillId="0" borderId="0" xfId="21" applyNumberFormat="1">
      <alignment/>
      <protection/>
    </xf>
    <xf numFmtId="2" fontId="0" fillId="0" borderId="0" xfId="21" applyNumberFormat="1" applyFont="1" applyAlignment="1">
      <alignment horizontal="left"/>
      <protection/>
    </xf>
    <xf numFmtId="0" fontId="27" fillId="0" borderId="0" xfId="21" applyFont="1">
      <alignment/>
      <protection/>
    </xf>
    <xf numFmtId="2" fontId="27" fillId="0" borderId="0" xfId="21" applyNumberFormat="1" applyFont="1">
      <alignment/>
      <protection/>
    </xf>
    <xf numFmtId="0" fontId="15" fillId="0" borderId="0" xfId="21" applyFont="1" applyAlignment="1">
      <alignment horizontal="left"/>
      <protection/>
    </xf>
    <xf numFmtId="3" fontId="27" fillId="0" borderId="0" xfId="21" applyNumberFormat="1" applyFont="1">
      <alignment/>
      <protection/>
    </xf>
    <xf numFmtId="2" fontId="15" fillId="0" borderId="0" xfId="21" applyNumberFormat="1" applyFont="1" applyAlignment="1">
      <alignment horizontal="left"/>
      <protection/>
    </xf>
    <xf numFmtId="0" fontId="15" fillId="0" borderId="0" xfId="0" applyFont="1" applyAlignment="1">
      <alignment horizontal="left"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1" fontId="0" fillId="0" borderId="1" xfId="0" applyNumberFormat="1" applyBorder="1" applyAlignment="1">
      <alignment/>
    </xf>
    <xf numFmtId="3" fontId="15" fillId="0" borderId="0" xfId="0" applyNumberFormat="1" applyFont="1" applyAlignment="1">
      <alignment/>
    </xf>
    <xf numFmtId="0" fontId="27" fillId="0" borderId="0" xfId="21" applyFont="1">
      <alignment/>
      <protection/>
    </xf>
    <xf numFmtId="3" fontId="0" fillId="0" borderId="0" xfId="0" applyNumberFormat="1" applyFont="1" applyAlignment="1">
      <alignment horizontal="right"/>
    </xf>
    <xf numFmtId="0" fontId="2" fillId="0" borderId="0" xfId="21" applyAlignment="1">
      <alignment horizontal="center"/>
      <protection/>
    </xf>
    <xf numFmtId="2" fontId="2" fillId="0" borderId="0" xfId="21" applyNumberFormat="1" applyAlignment="1">
      <alignment horizontal="center"/>
      <protection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0" fontId="5" fillId="0" borderId="0" xfId="0" applyFon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table_a_nmbr_stations_2007_pollutant_stat-type_country (2)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'Country Staton Params'!$AR$2</c:f>
              <c:strCache>
                <c:ptCount val="1"/>
                <c:pt idx="0">
                  <c:v>Europe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'Country Staton Params'!$AQ$3:$AQ$18</c:f>
              <c:strCache>
                <c:ptCount val="16"/>
                <c:pt idx="0">
                  <c:v>SO2</c:v>
                </c:pt>
                <c:pt idx="1">
                  <c:v>NO2</c:v>
                </c:pt>
                <c:pt idx="2">
                  <c:v>NOx</c:v>
                </c:pt>
                <c:pt idx="3">
                  <c:v>PM10</c:v>
                </c:pt>
                <c:pt idx="4">
                  <c:v>PM2.5</c:v>
                </c:pt>
                <c:pt idx="5">
                  <c:v>Pb_aer</c:v>
                </c:pt>
                <c:pt idx="6">
                  <c:v>CO</c:v>
                </c:pt>
                <c:pt idx="7">
                  <c:v>Bz</c:v>
                </c:pt>
                <c:pt idx="8">
                  <c:v>O3</c:v>
                </c:pt>
                <c:pt idx="9">
                  <c:v>VOCs</c:v>
                </c:pt>
                <c:pt idx="10">
                  <c:v>HM4</c:v>
                </c:pt>
                <c:pt idx="11">
                  <c:v>PAH4</c:v>
                </c:pt>
                <c:pt idx="12">
                  <c:v>PM/TSP</c:v>
                </c:pt>
                <c:pt idx="13">
                  <c:v>Ammonia</c:v>
                </c:pt>
                <c:pt idx="14">
                  <c:v>Dust deposition</c:v>
                </c:pt>
                <c:pt idx="15">
                  <c:v>Other</c:v>
                </c:pt>
              </c:strCache>
            </c:strRef>
          </c:cat>
          <c:val>
            <c:numRef>
              <c:f>'Country Staton Params'!$AR$3:$AR$18</c:f>
              <c:numCache>
                <c:ptCount val="16"/>
                <c:pt idx="0">
                  <c:v>3.915381011211235</c:v>
                </c:pt>
                <c:pt idx="1">
                  <c:v>5.113530391691176</c:v>
                </c:pt>
                <c:pt idx="2">
                  <c:v>3.7072609077837133</c:v>
                </c:pt>
                <c:pt idx="3">
                  <c:v>4.584477418492241</c:v>
                </c:pt>
                <c:pt idx="4">
                  <c:v>0.597129642544386</c:v>
                </c:pt>
                <c:pt idx="5">
                  <c:v>0.8383155567968418</c:v>
                </c:pt>
                <c:pt idx="6">
                  <c:v>2.079255986579638</c:v>
                </c:pt>
                <c:pt idx="7">
                  <c:v>0.9822490862700815</c:v>
                </c:pt>
                <c:pt idx="8">
                  <c:v>3.5458219490502145</c:v>
                </c:pt>
                <c:pt idx="9">
                  <c:v>0.41040506376829144</c:v>
                </c:pt>
                <c:pt idx="10">
                  <c:v>0.706052313497108</c:v>
                </c:pt>
                <c:pt idx="11">
                  <c:v>0.4123501114638758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0.597129642544386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AQ Param Distribution for Europe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'Ambient (update)'!$M$1:$BJ$1</c:f>
              <c:strCache>
                <c:ptCount val="50"/>
                <c:pt idx="0">
                  <c:v>SO2</c:v>
                </c:pt>
                <c:pt idx="1">
                  <c:v>PM10</c:v>
                </c:pt>
                <c:pt idx="2">
                  <c:v>NO2</c:v>
                </c:pt>
                <c:pt idx="3">
                  <c:v>NOx</c:v>
                </c:pt>
                <c:pt idx="4">
                  <c:v>CO</c:v>
                </c:pt>
                <c:pt idx="5">
                  <c:v>PM2.5</c:v>
                </c:pt>
                <c:pt idx="6">
                  <c:v>O3</c:v>
                </c:pt>
                <c:pt idx="7">
                  <c:v>Metals (Pb)</c:v>
                </c:pt>
                <c:pt idx="8">
                  <c:v>VOC</c:v>
                </c:pt>
                <c:pt idx="9">
                  <c:v>Benzene</c:v>
                </c:pt>
                <c:pt idx="10">
                  <c:v>Black Carbon/smoke </c:v>
                </c:pt>
                <c:pt idx="11">
                  <c:v>NH3</c:v>
                </c:pt>
                <c:pt idx="12">
                  <c:v>TSP</c:v>
                </c:pt>
                <c:pt idx="13">
                  <c:v>HNO3</c:v>
                </c:pt>
                <c:pt idx="14">
                  <c:v>CH4</c:v>
                </c:pt>
                <c:pt idx="15">
                  <c:v>Aerosols</c:v>
                </c:pt>
                <c:pt idx="16">
                  <c:v>POPs</c:v>
                </c:pt>
                <c:pt idx="17">
                  <c:v>AOD</c:v>
                </c:pt>
                <c:pt idx="18">
                  <c:v>CO2</c:v>
                </c:pt>
                <c:pt idx="19">
                  <c:v>H202</c:v>
                </c:pt>
                <c:pt idx="20">
                  <c:v>HCHO</c:v>
                </c:pt>
                <c:pt idx="21">
                  <c:v>AQI</c:v>
                </c:pt>
                <c:pt idx="22">
                  <c:v>(PAH)Polycyclic Aromatic Hyd</c:v>
                </c:pt>
                <c:pt idx="23">
                  <c:v>Hg</c:v>
                </c:pt>
                <c:pt idx="24">
                  <c:v>Carbonyls </c:v>
                </c:pt>
                <c:pt idx="25">
                  <c:v>Hydrocarbons</c:v>
                </c:pt>
                <c:pt idx="26">
                  <c:v>SO42-</c:v>
                </c:pt>
                <c:pt idx="27">
                  <c:v>Dust</c:v>
                </c:pt>
                <c:pt idx="28">
                  <c:v>Chemical Comp of PM25</c:v>
                </c:pt>
                <c:pt idx="29">
                  <c:v>Ultra fine</c:v>
                </c:pt>
                <c:pt idx="30">
                  <c:v>PAMs</c:v>
                </c:pt>
                <c:pt idx="31">
                  <c:v>Airtoxics</c:v>
                </c:pt>
                <c:pt idx="32">
                  <c:v>N2O</c:v>
                </c:pt>
                <c:pt idx="33">
                  <c:v>Cl-</c:v>
                </c:pt>
                <c:pt idx="34">
                  <c:v>S</c:v>
                </c:pt>
                <c:pt idx="35">
                  <c:v>Organic Comp</c:v>
                </c:pt>
                <c:pt idx="36">
                  <c:v>Dioxins</c:v>
                </c:pt>
                <c:pt idx="37">
                  <c:v>Turans</c:v>
                </c:pt>
                <c:pt idx="38">
                  <c:v>Aerosol Extinction Profile</c:v>
                </c:pt>
                <c:pt idx="39">
                  <c:v>Real Refractive Inex</c:v>
                </c:pt>
                <c:pt idx="40">
                  <c:v>PAN</c:v>
                </c:pt>
                <c:pt idx="41">
                  <c:v>HCN</c:v>
                </c:pt>
                <c:pt idx="42">
                  <c:v>Acetylene</c:v>
                </c:pt>
                <c:pt idx="43">
                  <c:v>glyoxal</c:v>
                </c:pt>
                <c:pt idx="44">
                  <c:v>formic acid</c:v>
                </c:pt>
                <c:pt idx="45">
                  <c:v>Fire locations</c:v>
                </c:pt>
                <c:pt idx="46">
                  <c:v>Emission Invt</c:v>
                </c:pt>
                <c:pt idx="47">
                  <c:v>carbonaceous</c:v>
                </c:pt>
                <c:pt idx="48">
                  <c:v>crustal elements</c:v>
                </c:pt>
                <c:pt idx="49">
                  <c:v>Mn</c:v>
                </c:pt>
              </c:strCache>
            </c:strRef>
          </c:cat>
          <c:val>
            <c:numRef>
              <c:f>'Ambient (update)'!$M$39:$BJ$39</c:f>
              <c:numCache>
                <c:ptCount val="50"/>
                <c:pt idx="0">
                  <c:v>0.7142857142857143</c:v>
                </c:pt>
                <c:pt idx="1">
                  <c:v>0.8571428571428571</c:v>
                </c:pt>
                <c:pt idx="2">
                  <c:v>0.8571428571428571</c:v>
                </c:pt>
                <c:pt idx="3">
                  <c:v>0.5714285714285714</c:v>
                </c:pt>
                <c:pt idx="4">
                  <c:v>0.7142857142857143</c:v>
                </c:pt>
                <c:pt idx="5">
                  <c:v>0.8571428571428571</c:v>
                </c:pt>
                <c:pt idx="6">
                  <c:v>0.42857142857142855</c:v>
                </c:pt>
                <c:pt idx="7">
                  <c:v>0.2857142857142857</c:v>
                </c:pt>
                <c:pt idx="8">
                  <c:v>0.2857142857142857</c:v>
                </c:pt>
                <c:pt idx="9">
                  <c:v>0.5714285714285714</c:v>
                </c:pt>
                <c:pt idx="10">
                  <c:v>0.2857142857142857</c:v>
                </c:pt>
                <c:pt idx="11">
                  <c:v>0.14285714285714285</c:v>
                </c:pt>
                <c:pt idx="12">
                  <c:v>0</c:v>
                </c:pt>
                <c:pt idx="13">
                  <c:v>0.14285714285714285</c:v>
                </c:pt>
                <c:pt idx="14">
                  <c:v>0.14285714285714285</c:v>
                </c:pt>
                <c:pt idx="15">
                  <c:v>0.14285714285714285</c:v>
                </c:pt>
                <c:pt idx="16">
                  <c:v>0.14285714285714285</c:v>
                </c:pt>
                <c:pt idx="17">
                  <c:v>0.14285714285714285</c:v>
                </c:pt>
                <c:pt idx="18">
                  <c:v>0</c:v>
                </c:pt>
                <c:pt idx="19">
                  <c:v>0.14285714285714285</c:v>
                </c:pt>
                <c:pt idx="20">
                  <c:v>0</c:v>
                </c:pt>
                <c:pt idx="21">
                  <c:v>0.14285714285714285</c:v>
                </c:pt>
                <c:pt idx="22">
                  <c:v>0.14285714285714285</c:v>
                </c:pt>
                <c:pt idx="23">
                  <c:v>0.14285714285714285</c:v>
                </c:pt>
                <c:pt idx="24">
                  <c:v>0.14285714285714285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0.14285714285714285</c:v>
                </c:pt>
                <c:pt idx="29">
                  <c:v>0.14285714285714285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'Ambient (update)'!$M$1:$BJ$1</c:f>
              <c:strCache>
                <c:ptCount val="50"/>
                <c:pt idx="0">
                  <c:v>SO2</c:v>
                </c:pt>
                <c:pt idx="1">
                  <c:v>PM10</c:v>
                </c:pt>
                <c:pt idx="2">
                  <c:v>NO2</c:v>
                </c:pt>
                <c:pt idx="3">
                  <c:v>NOx</c:v>
                </c:pt>
                <c:pt idx="4">
                  <c:v>CO</c:v>
                </c:pt>
                <c:pt idx="5">
                  <c:v>PM2.5</c:v>
                </c:pt>
                <c:pt idx="6">
                  <c:v>O3</c:v>
                </c:pt>
                <c:pt idx="7">
                  <c:v>Metals (Pb)</c:v>
                </c:pt>
                <c:pt idx="8">
                  <c:v>VOC</c:v>
                </c:pt>
                <c:pt idx="9">
                  <c:v>Benzene</c:v>
                </c:pt>
                <c:pt idx="10">
                  <c:v>Black Carbon/smoke </c:v>
                </c:pt>
                <c:pt idx="11">
                  <c:v>NH3</c:v>
                </c:pt>
                <c:pt idx="12">
                  <c:v>TSP</c:v>
                </c:pt>
                <c:pt idx="13">
                  <c:v>HNO3</c:v>
                </c:pt>
                <c:pt idx="14">
                  <c:v>CH4</c:v>
                </c:pt>
                <c:pt idx="15">
                  <c:v>Aerosols</c:v>
                </c:pt>
                <c:pt idx="16">
                  <c:v>POPs</c:v>
                </c:pt>
                <c:pt idx="17">
                  <c:v>AOD</c:v>
                </c:pt>
                <c:pt idx="18">
                  <c:v>CO2</c:v>
                </c:pt>
                <c:pt idx="19">
                  <c:v>H202</c:v>
                </c:pt>
                <c:pt idx="20">
                  <c:v>HCHO</c:v>
                </c:pt>
                <c:pt idx="21">
                  <c:v>AQI</c:v>
                </c:pt>
                <c:pt idx="22">
                  <c:v>(PAH)Polycyclic Aromatic Hyd</c:v>
                </c:pt>
                <c:pt idx="23">
                  <c:v>Hg</c:v>
                </c:pt>
                <c:pt idx="24">
                  <c:v>Carbonyls </c:v>
                </c:pt>
                <c:pt idx="25">
                  <c:v>Hydrocarbons</c:v>
                </c:pt>
                <c:pt idx="26">
                  <c:v>SO42-</c:v>
                </c:pt>
                <c:pt idx="27">
                  <c:v>Dust</c:v>
                </c:pt>
                <c:pt idx="28">
                  <c:v>Chemical Comp of PM25</c:v>
                </c:pt>
                <c:pt idx="29">
                  <c:v>Ultra fine</c:v>
                </c:pt>
                <c:pt idx="30">
                  <c:v>PAMs</c:v>
                </c:pt>
                <c:pt idx="31">
                  <c:v>Airtoxics</c:v>
                </c:pt>
                <c:pt idx="32">
                  <c:v>N2O</c:v>
                </c:pt>
                <c:pt idx="33">
                  <c:v>Cl-</c:v>
                </c:pt>
                <c:pt idx="34">
                  <c:v>S</c:v>
                </c:pt>
                <c:pt idx="35">
                  <c:v>Organic Comp</c:v>
                </c:pt>
                <c:pt idx="36">
                  <c:v>Dioxins</c:v>
                </c:pt>
                <c:pt idx="37">
                  <c:v>Turans</c:v>
                </c:pt>
                <c:pt idx="38">
                  <c:v>Aerosol Extinction Profile</c:v>
                </c:pt>
                <c:pt idx="39">
                  <c:v>Real Refractive Inex</c:v>
                </c:pt>
                <c:pt idx="40">
                  <c:v>PAN</c:v>
                </c:pt>
                <c:pt idx="41">
                  <c:v>HCN</c:v>
                </c:pt>
                <c:pt idx="42">
                  <c:v>Acetylene</c:v>
                </c:pt>
                <c:pt idx="43">
                  <c:v>glyoxal</c:v>
                </c:pt>
                <c:pt idx="44">
                  <c:v>formic acid</c:v>
                </c:pt>
                <c:pt idx="45">
                  <c:v>Fire locations</c:v>
                </c:pt>
                <c:pt idx="46">
                  <c:v>Emission Invt</c:v>
                </c:pt>
                <c:pt idx="47">
                  <c:v>carbonaceous</c:v>
                </c:pt>
                <c:pt idx="48">
                  <c:v>crustal elements</c:v>
                </c:pt>
                <c:pt idx="49">
                  <c:v>Mn</c:v>
                </c:pt>
              </c:strCache>
            </c:strRef>
          </c:cat>
          <c:val>
            <c:numRef>
              <c:f>'Ambient (update)'!$M$27:$BJ$27</c:f>
              <c:numCache>
                <c:ptCount val="50"/>
                <c:pt idx="0">
                  <c:v>1</c:v>
                </c:pt>
                <c:pt idx="1">
                  <c:v>0.8333333333333334</c:v>
                </c:pt>
                <c:pt idx="2">
                  <c:v>0.8333333333333334</c:v>
                </c:pt>
                <c:pt idx="3">
                  <c:v>0.3333333333333333</c:v>
                </c:pt>
                <c:pt idx="4">
                  <c:v>0.6666666666666666</c:v>
                </c:pt>
                <c:pt idx="5">
                  <c:v>0.5</c:v>
                </c:pt>
                <c:pt idx="6">
                  <c:v>0.6666666666666666</c:v>
                </c:pt>
                <c:pt idx="7">
                  <c:v>0.16666666666666666</c:v>
                </c:pt>
                <c:pt idx="8">
                  <c:v>0</c:v>
                </c:pt>
                <c:pt idx="9">
                  <c:v>0</c:v>
                </c:pt>
                <c:pt idx="10">
                  <c:v>0.16666666666666666</c:v>
                </c:pt>
                <c:pt idx="11">
                  <c:v>0.16666666666666666</c:v>
                </c:pt>
                <c:pt idx="12">
                  <c:v>0.5</c:v>
                </c:pt>
                <c:pt idx="13">
                  <c:v>0.3333333333333333</c:v>
                </c:pt>
                <c:pt idx="14">
                  <c:v>0</c:v>
                </c:pt>
                <c:pt idx="15">
                  <c:v>0.16666666666666666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0.3333333333333333</c:v>
                </c:pt>
                <c:pt idx="27">
                  <c:v>0</c:v>
                </c:pt>
                <c:pt idx="28">
                  <c:v>0.16666666666666666</c:v>
                </c:pt>
                <c:pt idx="29">
                  <c:v>0.16666666666666666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0.16666666666666666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0.16666666666666666</c:v>
                </c:pt>
                <c:pt idx="48">
                  <c:v>0.16666666666666666</c:v>
                </c:pt>
                <c:pt idx="49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AQ Param Distribution for N. America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'Ambient (update)'!$M$1:$BJ$1</c:f>
              <c:strCache>
                <c:ptCount val="50"/>
                <c:pt idx="0">
                  <c:v>SO2</c:v>
                </c:pt>
                <c:pt idx="1">
                  <c:v>PM10</c:v>
                </c:pt>
                <c:pt idx="2">
                  <c:v>NO2</c:v>
                </c:pt>
                <c:pt idx="3">
                  <c:v>NOx</c:v>
                </c:pt>
                <c:pt idx="4">
                  <c:v>CO</c:v>
                </c:pt>
                <c:pt idx="5">
                  <c:v>PM2.5</c:v>
                </c:pt>
                <c:pt idx="6">
                  <c:v>O3</c:v>
                </c:pt>
                <c:pt idx="7">
                  <c:v>Metals (Pb)</c:v>
                </c:pt>
                <c:pt idx="8">
                  <c:v>VOC</c:v>
                </c:pt>
                <c:pt idx="9">
                  <c:v>Benzene</c:v>
                </c:pt>
                <c:pt idx="10">
                  <c:v>Black Carbon/smoke </c:v>
                </c:pt>
                <c:pt idx="11">
                  <c:v>NH3</c:v>
                </c:pt>
                <c:pt idx="12">
                  <c:v>TSP</c:v>
                </c:pt>
                <c:pt idx="13">
                  <c:v>HNO3</c:v>
                </c:pt>
                <c:pt idx="14">
                  <c:v>CH4</c:v>
                </c:pt>
                <c:pt idx="15">
                  <c:v>Aerosols</c:v>
                </c:pt>
                <c:pt idx="16">
                  <c:v>POPs</c:v>
                </c:pt>
                <c:pt idx="17">
                  <c:v>AOD</c:v>
                </c:pt>
                <c:pt idx="18">
                  <c:v>CO2</c:v>
                </c:pt>
                <c:pt idx="19">
                  <c:v>H202</c:v>
                </c:pt>
                <c:pt idx="20">
                  <c:v>HCHO</c:v>
                </c:pt>
                <c:pt idx="21">
                  <c:v>AQI</c:v>
                </c:pt>
                <c:pt idx="22">
                  <c:v>(PAH)Polycyclic Aromatic Hyd</c:v>
                </c:pt>
                <c:pt idx="23">
                  <c:v>Hg</c:v>
                </c:pt>
                <c:pt idx="24">
                  <c:v>Carbonyls </c:v>
                </c:pt>
                <c:pt idx="25">
                  <c:v>Hydrocarbons</c:v>
                </c:pt>
                <c:pt idx="26">
                  <c:v>SO42-</c:v>
                </c:pt>
                <c:pt idx="27">
                  <c:v>Dust</c:v>
                </c:pt>
                <c:pt idx="28">
                  <c:v>Chemical Comp of PM25</c:v>
                </c:pt>
                <c:pt idx="29">
                  <c:v>Ultra fine</c:v>
                </c:pt>
                <c:pt idx="30">
                  <c:v>PAMs</c:v>
                </c:pt>
                <c:pt idx="31">
                  <c:v>Airtoxics</c:v>
                </c:pt>
                <c:pt idx="32">
                  <c:v>N2O</c:v>
                </c:pt>
                <c:pt idx="33">
                  <c:v>Cl-</c:v>
                </c:pt>
                <c:pt idx="34">
                  <c:v>S</c:v>
                </c:pt>
                <c:pt idx="35">
                  <c:v>Organic Comp</c:v>
                </c:pt>
                <c:pt idx="36">
                  <c:v>Dioxins</c:v>
                </c:pt>
                <c:pt idx="37">
                  <c:v>Turans</c:v>
                </c:pt>
                <c:pt idx="38">
                  <c:v>Aerosol Extinction Profile</c:v>
                </c:pt>
                <c:pt idx="39">
                  <c:v>Real Refractive Inex</c:v>
                </c:pt>
                <c:pt idx="40">
                  <c:v>PAN</c:v>
                </c:pt>
                <c:pt idx="41">
                  <c:v>HCN</c:v>
                </c:pt>
                <c:pt idx="42">
                  <c:v>Acetylene</c:v>
                </c:pt>
                <c:pt idx="43">
                  <c:v>glyoxal</c:v>
                </c:pt>
                <c:pt idx="44">
                  <c:v>formic acid</c:v>
                </c:pt>
                <c:pt idx="45">
                  <c:v>Fire locations</c:v>
                </c:pt>
                <c:pt idx="46">
                  <c:v>Emission Invt</c:v>
                </c:pt>
                <c:pt idx="47">
                  <c:v>carbonaceous</c:v>
                </c:pt>
                <c:pt idx="48">
                  <c:v>crustal elements</c:v>
                </c:pt>
                <c:pt idx="49">
                  <c:v>Mn</c:v>
                </c:pt>
              </c:strCache>
            </c:strRef>
          </c:cat>
          <c:val>
            <c:numRef>
              <c:f>'Ambient (update)'!$M$73:$BJ$73</c:f>
              <c:numCache>
                <c:ptCount val="50"/>
                <c:pt idx="0">
                  <c:v>0.7333333333333333</c:v>
                </c:pt>
                <c:pt idx="1">
                  <c:v>0.6</c:v>
                </c:pt>
                <c:pt idx="2">
                  <c:v>0.7333333333333333</c:v>
                </c:pt>
                <c:pt idx="3">
                  <c:v>0.26666666666666666</c:v>
                </c:pt>
                <c:pt idx="4">
                  <c:v>0.5333333333333333</c:v>
                </c:pt>
                <c:pt idx="5">
                  <c:v>0.6666666666666666</c:v>
                </c:pt>
                <c:pt idx="6">
                  <c:v>0.7333333333333333</c:v>
                </c:pt>
                <c:pt idx="7">
                  <c:v>0.06666666666666667</c:v>
                </c:pt>
                <c:pt idx="8">
                  <c:v>0.13333333333333333</c:v>
                </c:pt>
                <c:pt idx="9">
                  <c:v>0</c:v>
                </c:pt>
                <c:pt idx="10">
                  <c:v>0.06666666666666667</c:v>
                </c:pt>
                <c:pt idx="11">
                  <c:v>0.13333333333333333</c:v>
                </c:pt>
                <c:pt idx="12">
                  <c:v>0</c:v>
                </c:pt>
                <c:pt idx="13">
                  <c:v>0.13333333333333333</c:v>
                </c:pt>
                <c:pt idx="14">
                  <c:v>0.06666666666666667</c:v>
                </c:pt>
                <c:pt idx="15">
                  <c:v>0.2</c:v>
                </c:pt>
                <c:pt idx="16">
                  <c:v>0</c:v>
                </c:pt>
                <c:pt idx="17">
                  <c:v>0.2</c:v>
                </c:pt>
                <c:pt idx="18">
                  <c:v>0.13333333333333333</c:v>
                </c:pt>
                <c:pt idx="19">
                  <c:v>0.06666666666666667</c:v>
                </c:pt>
                <c:pt idx="20">
                  <c:v>0.2</c:v>
                </c:pt>
                <c:pt idx="21">
                  <c:v>0.06666666666666667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0.06666666666666667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0.06666666666666667</c:v>
                </c:pt>
                <c:pt idx="39">
                  <c:v>0.06666666666666667</c:v>
                </c:pt>
                <c:pt idx="40">
                  <c:v>0.06666666666666667</c:v>
                </c:pt>
                <c:pt idx="41">
                  <c:v>0.06666666666666667</c:v>
                </c:pt>
                <c:pt idx="42">
                  <c:v>0.06666666666666667</c:v>
                </c:pt>
                <c:pt idx="43">
                  <c:v>0.06666666666666667</c:v>
                </c:pt>
                <c:pt idx="44">
                  <c:v>0.06666666666666667</c:v>
                </c:pt>
                <c:pt idx="45">
                  <c:v>0.06666666666666667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'Ambient (update)'!$M$1:$BJ$1</c:f>
              <c:strCache>
                <c:ptCount val="50"/>
                <c:pt idx="0">
                  <c:v>SO2</c:v>
                </c:pt>
                <c:pt idx="1">
                  <c:v>PM10</c:v>
                </c:pt>
                <c:pt idx="2">
                  <c:v>NO2</c:v>
                </c:pt>
                <c:pt idx="3">
                  <c:v>NOx</c:v>
                </c:pt>
                <c:pt idx="4">
                  <c:v>CO</c:v>
                </c:pt>
                <c:pt idx="5">
                  <c:v>PM2.5</c:v>
                </c:pt>
                <c:pt idx="6">
                  <c:v>O3</c:v>
                </c:pt>
                <c:pt idx="7">
                  <c:v>Metals (Pb)</c:v>
                </c:pt>
                <c:pt idx="8">
                  <c:v>VOC</c:v>
                </c:pt>
                <c:pt idx="9">
                  <c:v>Benzene</c:v>
                </c:pt>
                <c:pt idx="10">
                  <c:v>Black Carbon/smoke </c:v>
                </c:pt>
                <c:pt idx="11">
                  <c:v>NH3</c:v>
                </c:pt>
                <c:pt idx="12">
                  <c:v>TSP</c:v>
                </c:pt>
                <c:pt idx="13">
                  <c:v>HNO3</c:v>
                </c:pt>
                <c:pt idx="14">
                  <c:v>CH4</c:v>
                </c:pt>
                <c:pt idx="15">
                  <c:v>Aerosols</c:v>
                </c:pt>
                <c:pt idx="16">
                  <c:v>POPs</c:v>
                </c:pt>
                <c:pt idx="17">
                  <c:v>AOD</c:v>
                </c:pt>
                <c:pt idx="18">
                  <c:v>CO2</c:v>
                </c:pt>
                <c:pt idx="19">
                  <c:v>H202</c:v>
                </c:pt>
                <c:pt idx="20">
                  <c:v>HCHO</c:v>
                </c:pt>
                <c:pt idx="21">
                  <c:v>AQI</c:v>
                </c:pt>
                <c:pt idx="22">
                  <c:v>(PAH)Polycyclic Aromatic Hyd</c:v>
                </c:pt>
                <c:pt idx="23">
                  <c:v>Hg</c:v>
                </c:pt>
                <c:pt idx="24">
                  <c:v>Carbonyls </c:v>
                </c:pt>
                <c:pt idx="25">
                  <c:v>Hydrocarbons</c:v>
                </c:pt>
                <c:pt idx="26">
                  <c:v>SO42-</c:v>
                </c:pt>
                <c:pt idx="27">
                  <c:v>Dust</c:v>
                </c:pt>
                <c:pt idx="28">
                  <c:v>Chemical Comp of PM25</c:v>
                </c:pt>
                <c:pt idx="29">
                  <c:v>Ultra fine</c:v>
                </c:pt>
                <c:pt idx="30">
                  <c:v>PAMs</c:v>
                </c:pt>
                <c:pt idx="31">
                  <c:v>Airtoxics</c:v>
                </c:pt>
                <c:pt idx="32">
                  <c:v>N2O</c:v>
                </c:pt>
                <c:pt idx="33">
                  <c:v>Cl-</c:v>
                </c:pt>
                <c:pt idx="34">
                  <c:v>S</c:v>
                </c:pt>
                <c:pt idx="35">
                  <c:v>Organic Comp</c:v>
                </c:pt>
                <c:pt idx="36">
                  <c:v>Dioxins</c:v>
                </c:pt>
                <c:pt idx="37">
                  <c:v>Turans</c:v>
                </c:pt>
                <c:pt idx="38">
                  <c:v>Aerosol Extinction Profile</c:v>
                </c:pt>
                <c:pt idx="39">
                  <c:v>Real Refractive Inex</c:v>
                </c:pt>
                <c:pt idx="40">
                  <c:v>PAN</c:v>
                </c:pt>
                <c:pt idx="41">
                  <c:v>HCN</c:v>
                </c:pt>
                <c:pt idx="42">
                  <c:v>Acetylene</c:v>
                </c:pt>
                <c:pt idx="43">
                  <c:v>glyoxal</c:v>
                </c:pt>
                <c:pt idx="44">
                  <c:v>formic acid</c:v>
                </c:pt>
                <c:pt idx="45">
                  <c:v>Fire locations</c:v>
                </c:pt>
                <c:pt idx="46">
                  <c:v>Emission Invt</c:v>
                </c:pt>
                <c:pt idx="47">
                  <c:v>carbonaceous</c:v>
                </c:pt>
                <c:pt idx="48">
                  <c:v>crustal elements</c:v>
                </c:pt>
                <c:pt idx="49">
                  <c:v>Mn</c:v>
                </c:pt>
              </c:strCache>
            </c:strRef>
          </c:cat>
          <c:val>
            <c:numRef>
              <c:f>'Ambient (update)'!$M$27:$BJ$27</c:f>
              <c:numCache>
                <c:ptCount val="50"/>
                <c:pt idx="0">
                  <c:v>1</c:v>
                </c:pt>
                <c:pt idx="1">
                  <c:v>0.8333333333333334</c:v>
                </c:pt>
                <c:pt idx="2">
                  <c:v>0.8333333333333334</c:v>
                </c:pt>
                <c:pt idx="3">
                  <c:v>0.3333333333333333</c:v>
                </c:pt>
                <c:pt idx="4">
                  <c:v>0.6666666666666666</c:v>
                </c:pt>
                <c:pt idx="5">
                  <c:v>0.5</c:v>
                </c:pt>
                <c:pt idx="6">
                  <c:v>0.6666666666666666</c:v>
                </c:pt>
                <c:pt idx="7">
                  <c:v>0.16666666666666666</c:v>
                </c:pt>
                <c:pt idx="8">
                  <c:v>0</c:v>
                </c:pt>
                <c:pt idx="9">
                  <c:v>0</c:v>
                </c:pt>
                <c:pt idx="10">
                  <c:v>0.16666666666666666</c:v>
                </c:pt>
                <c:pt idx="11">
                  <c:v>0.16666666666666666</c:v>
                </c:pt>
                <c:pt idx="12">
                  <c:v>0.5</c:v>
                </c:pt>
                <c:pt idx="13">
                  <c:v>0.3333333333333333</c:v>
                </c:pt>
                <c:pt idx="14">
                  <c:v>0</c:v>
                </c:pt>
                <c:pt idx="15">
                  <c:v>0.16666666666666666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0.3333333333333333</c:v>
                </c:pt>
                <c:pt idx="27">
                  <c:v>0</c:v>
                </c:pt>
                <c:pt idx="28">
                  <c:v>0.16666666666666666</c:v>
                </c:pt>
                <c:pt idx="29">
                  <c:v>0.16666666666666666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0.16666666666666666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0.16666666666666666</c:v>
                </c:pt>
                <c:pt idx="48">
                  <c:v>0.16666666666666666</c:v>
                </c:pt>
                <c:pt idx="49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AQ Param Distribution for S. America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'Ambient (update)'!$M$1:$BJ$1</c:f>
              <c:strCache>
                <c:ptCount val="50"/>
                <c:pt idx="0">
                  <c:v>SO2</c:v>
                </c:pt>
                <c:pt idx="1">
                  <c:v>PM10</c:v>
                </c:pt>
                <c:pt idx="2">
                  <c:v>NO2</c:v>
                </c:pt>
                <c:pt idx="3">
                  <c:v>NOx</c:v>
                </c:pt>
                <c:pt idx="4">
                  <c:v>CO</c:v>
                </c:pt>
                <c:pt idx="5">
                  <c:v>PM2.5</c:v>
                </c:pt>
                <c:pt idx="6">
                  <c:v>O3</c:v>
                </c:pt>
                <c:pt idx="7">
                  <c:v>Metals (Pb)</c:v>
                </c:pt>
                <c:pt idx="8">
                  <c:v>VOC</c:v>
                </c:pt>
                <c:pt idx="9">
                  <c:v>Benzene</c:v>
                </c:pt>
                <c:pt idx="10">
                  <c:v>Black Carbon/smoke </c:v>
                </c:pt>
                <c:pt idx="11">
                  <c:v>NH3</c:v>
                </c:pt>
                <c:pt idx="12">
                  <c:v>TSP</c:v>
                </c:pt>
                <c:pt idx="13">
                  <c:v>HNO3</c:v>
                </c:pt>
                <c:pt idx="14">
                  <c:v>CH4</c:v>
                </c:pt>
                <c:pt idx="15">
                  <c:v>Aerosols</c:v>
                </c:pt>
                <c:pt idx="16">
                  <c:v>POPs</c:v>
                </c:pt>
                <c:pt idx="17">
                  <c:v>AOD</c:v>
                </c:pt>
                <c:pt idx="18">
                  <c:v>CO2</c:v>
                </c:pt>
                <c:pt idx="19">
                  <c:v>H202</c:v>
                </c:pt>
                <c:pt idx="20">
                  <c:v>HCHO</c:v>
                </c:pt>
                <c:pt idx="21">
                  <c:v>AQI</c:v>
                </c:pt>
                <c:pt idx="22">
                  <c:v>(PAH)Polycyclic Aromatic Hyd</c:v>
                </c:pt>
                <c:pt idx="23">
                  <c:v>Hg</c:v>
                </c:pt>
                <c:pt idx="24">
                  <c:v>Carbonyls </c:v>
                </c:pt>
                <c:pt idx="25">
                  <c:v>Hydrocarbons</c:v>
                </c:pt>
                <c:pt idx="26">
                  <c:v>SO42-</c:v>
                </c:pt>
                <c:pt idx="27">
                  <c:v>Dust</c:v>
                </c:pt>
                <c:pt idx="28">
                  <c:v>Chemical Comp of PM25</c:v>
                </c:pt>
                <c:pt idx="29">
                  <c:v>Ultra fine</c:v>
                </c:pt>
                <c:pt idx="30">
                  <c:v>PAMs</c:v>
                </c:pt>
                <c:pt idx="31">
                  <c:v>Airtoxics</c:v>
                </c:pt>
                <c:pt idx="32">
                  <c:v>N2O</c:v>
                </c:pt>
                <c:pt idx="33">
                  <c:v>Cl-</c:v>
                </c:pt>
                <c:pt idx="34">
                  <c:v>S</c:v>
                </c:pt>
                <c:pt idx="35">
                  <c:v>Organic Comp</c:v>
                </c:pt>
                <c:pt idx="36">
                  <c:v>Dioxins</c:v>
                </c:pt>
                <c:pt idx="37">
                  <c:v>Turans</c:v>
                </c:pt>
                <c:pt idx="38">
                  <c:v>Aerosol Extinction Profile</c:v>
                </c:pt>
                <c:pt idx="39">
                  <c:v>Real Refractive Inex</c:v>
                </c:pt>
                <c:pt idx="40">
                  <c:v>PAN</c:v>
                </c:pt>
                <c:pt idx="41">
                  <c:v>HCN</c:v>
                </c:pt>
                <c:pt idx="42">
                  <c:v>Acetylene</c:v>
                </c:pt>
                <c:pt idx="43">
                  <c:v>glyoxal</c:v>
                </c:pt>
                <c:pt idx="44">
                  <c:v>formic acid</c:v>
                </c:pt>
                <c:pt idx="45">
                  <c:v>Fire locations</c:v>
                </c:pt>
                <c:pt idx="46">
                  <c:v>Emission Invt</c:v>
                </c:pt>
                <c:pt idx="47">
                  <c:v>carbonaceous</c:v>
                </c:pt>
                <c:pt idx="48">
                  <c:v>crustal elements</c:v>
                </c:pt>
                <c:pt idx="49">
                  <c:v>Mn</c:v>
                </c:pt>
              </c:strCache>
            </c:strRef>
          </c:cat>
          <c:val>
            <c:numRef>
              <c:f>'Ambient (update)'!$M$80:$BJ$80</c:f>
              <c:numCache>
                <c:ptCount val="5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0.5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'Ambient (update)'!$M$1:$BJ$1</c:f>
              <c:strCache>
                <c:ptCount val="50"/>
                <c:pt idx="0">
                  <c:v>SO2</c:v>
                </c:pt>
                <c:pt idx="1">
                  <c:v>PM10</c:v>
                </c:pt>
                <c:pt idx="2">
                  <c:v>NO2</c:v>
                </c:pt>
                <c:pt idx="3">
                  <c:v>NOx</c:v>
                </c:pt>
                <c:pt idx="4">
                  <c:v>CO</c:v>
                </c:pt>
                <c:pt idx="5">
                  <c:v>PM2.5</c:v>
                </c:pt>
                <c:pt idx="6">
                  <c:v>O3</c:v>
                </c:pt>
                <c:pt idx="7">
                  <c:v>Metals (Pb)</c:v>
                </c:pt>
                <c:pt idx="8">
                  <c:v>VOC</c:v>
                </c:pt>
                <c:pt idx="9">
                  <c:v>Benzene</c:v>
                </c:pt>
                <c:pt idx="10">
                  <c:v>Black Carbon/smoke </c:v>
                </c:pt>
                <c:pt idx="11">
                  <c:v>NH3</c:v>
                </c:pt>
                <c:pt idx="12">
                  <c:v>TSP</c:v>
                </c:pt>
                <c:pt idx="13">
                  <c:v>HNO3</c:v>
                </c:pt>
                <c:pt idx="14">
                  <c:v>CH4</c:v>
                </c:pt>
                <c:pt idx="15">
                  <c:v>Aerosols</c:v>
                </c:pt>
                <c:pt idx="16">
                  <c:v>POPs</c:v>
                </c:pt>
                <c:pt idx="17">
                  <c:v>AOD</c:v>
                </c:pt>
                <c:pt idx="18">
                  <c:v>CO2</c:v>
                </c:pt>
                <c:pt idx="19">
                  <c:v>H202</c:v>
                </c:pt>
                <c:pt idx="20">
                  <c:v>HCHO</c:v>
                </c:pt>
                <c:pt idx="21">
                  <c:v>AQI</c:v>
                </c:pt>
                <c:pt idx="22">
                  <c:v>(PAH)Polycyclic Aromatic Hyd</c:v>
                </c:pt>
                <c:pt idx="23">
                  <c:v>Hg</c:v>
                </c:pt>
                <c:pt idx="24">
                  <c:v>Carbonyls </c:v>
                </c:pt>
                <c:pt idx="25">
                  <c:v>Hydrocarbons</c:v>
                </c:pt>
                <c:pt idx="26">
                  <c:v>SO42-</c:v>
                </c:pt>
                <c:pt idx="27">
                  <c:v>Dust</c:v>
                </c:pt>
                <c:pt idx="28">
                  <c:v>Chemical Comp of PM25</c:v>
                </c:pt>
                <c:pt idx="29">
                  <c:v>Ultra fine</c:v>
                </c:pt>
                <c:pt idx="30">
                  <c:v>PAMs</c:v>
                </c:pt>
                <c:pt idx="31">
                  <c:v>Airtoxics</c:v>
                </c:pt>
                <c:pt idx="32">
                  <c:v>N2O</c:v>
                </c:pt>
                <c:pt idx="33">
                  <c:v>Cl-</c:v>
                </c:pt>
                <c:pt idx="34">
                  <c:v>S</c:v>
                </c:pt>
                <c:pt idx="35">
                  <c:v>Organic Comp</c:v>
                </c:pt>
                <c:pt idx="36">
                  <c:v>Dioxins</c:v>
                </c:pt>
                <c:pt idx="37">
                  <c:v>Turans</c:v>
                </c:pt>
                <c:pt idx="38">
                  <c:v>Aerosol Extinction Profile</c:v>
                </c:pt>
                <c:pt idx="39">
                  <c:v>Real Refractive Inex</c:v>
                </c:pt>
                <c:pt idx="40">
                  <c:v>PAN</c:v>
                </c:pt>
                <c:pt idx="41">
                  <c:v>HCN</c:v>
                </c:pt>
                <c:pt idx="42">
                  <c:v>Acetylene</c:v>
                </c:pt>
                <c:pt idx="43">
                  <c:v>glyoxal</c:v>
                </c:pt>
                <c:pt idx="44">
                  <c:v>formic acid</c:v>
                </c:pt>
                <c:pt idx="45">
                  <c:v>Fire locations</c:v>
                </c:pt>
                <c:pt idx="46">
                  <c:v>Emission Invt</c:v>
                </c:pt>
                <c:pt idx="47">
                  <c:v>carbonaceous</c:v>
                </c:pt>
                <c:pt idx="48">
                  <c:v>crustal elements</c:v>
                </c:pt>
                <c:pt idx="49">
                  <c:v>Mn</c:v>
                </c:pt>
              </c:strCache>
            </c:strRef>
          </c:cat>
          <c:val>
            <c:numRef>
              <c:f>'Ambient (update)'!$M$27:$BJ$27</c:f>
              <c:numCache>
                <c:ptCount val="50"/>
                <c:pt idx="0">
                  <c:v>1</c:v>
                </c:pt>
                <c:pt idx="1">
                  <c:v>0.8333333333333334</c:v>
                </c:pt>
                <c:pt idx="2">
                  <c:v>0.8333333333333334</c:v>
                </c:pt>
                <c:pt idx="3">
                  <c:v>0.3333333333333333</c:v>
                </c:pt>
                <c:pt idx="4">
                  <c:v>0.6666666666666666</c:v>
                </c:pt>
                <c:pt idx="5">
                  <c:v>0.5</c:v>
                </c:pt>
                <c:pt idx="6">
                  <c:v>0.6666666666666666</c:v>
                </c:pt>
                <c:pt idx="7">
                  <c:v>0.16666666666666666</c:v>
                </c:pt>
                <c:pt idx="8">
                  <c:v>0</c:v>
                </c:pt>
                <c:pt idx="9">
                  <c:v>0</c:v>
                </c:pt>
                <c:pt idx="10">
                  <c:v>0.16666666666666666</c:v>
                </c:pt>
                <c:pt idx="11">
                  <c:v>0.16666666666666666</c:v>
                </c:pt>
                <c:pt idx="12">
                  <c:v>0.5</c:v>
                </c:pt>
                <c:pt idx="13">
                  <c:v>0.3333333333333333</c:v>
                </c:pt>
                <c:pt idx="14">
                  <c:v>0</c:v>
                </c:pt>
                <c:pt idx="15">
                  <c:v>0.16666666666666666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0.3333333333333333</c:v>
                </c:pt>
                <c:pt idx="27">
                  <c:v>0</c:v>
                </c:pt>
                <c:pt idx="28">
                  <c:v>0.16666666666666666</c:v>
                </c:pt>
                <c:pt idx="29">
                  <c:v>0.16666666666666666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0.16666666666666666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0.16666666666666666</c:v>
                </c:pt>
                <c:pt idx="48">
                  <c:v>0.16666666666666666</c:v>
                </c:pt>
                <c:pt idx="49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latin typeface="Arial"/>
                <a:ea typeface="Arial"/>
                <a:cs typeface="Arial"/>
              </a:rPr>
              <a:t>Frequency of Air Pollutants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025"/>
          <c:y val="0.0695"/>
          <c:w val="0.938"/>
          <c:h val="0.878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'Overall Param usage'!$M$2:$BJ$2</c:f>
              <c:strCache>
                <c:ptCount val="50"/>
                <c:pt idx="0">
                  <c:v>SO2</c:v>
                </c:pt>
                <c:pt idx="1">
                  <c:v>PM10</c:v>
                </c:pt>
                <c:pt idx="2">
                  <c:v>NO2</c:v>
                </c:pt>
                <c:pt idx="3">
                  <c:v>NOx</c:v>
                </c:pt>
                <c:pt idx="4">
                  <c:v>CO</c:v>
                </c:pt>
                <c:pt idx="5">
                  <c:v>PM2.5</c:v>
                </c:pt>
                <c:pt idx="6">
                  <c:v>O3</c:v>
                </c:pt>
                <c:pt idx="7">
                  <c:v>Metals (Pb)</c:v>
                </c:pt>
                <c:pt idx="8">
                  <c:v>VOC</c:v>
                </c:pt>
                <c:pt idx="9">
                  <c:v>Benzene</c:v>
                </c:pt>
                <c:pt idx="10">
                  <c:v>Black Carbon/smoke </c:v>
                </c:pt>
                <c:pt idx="11">
                  <c:v>NH3</c:v>
                </c:pt>
                <c:pt idx="12">
                  <c:v>TSP</c:v>
                </c:pt>
                <c:pt idx="13">
                  <c:v>HNO3</c:v>
                </c:pt>
                <c:pt idx="14">
                  <c:v>CH4</c:v>
                </c:pt>
                <c:pt idx="15">
                  <c:v>Aerosols</c:v>
                </c:pt>
                <c:pt idx="16">
                  <c:v>POPs</c:v>
                </c:pt>
                <c:pt idx="17">
                  <c:v>AOD</c:v>
                </c:pt>
                <c:pt idx="18">
                  <c:v>CO2</c:v>
                </c:pt>
                <c:pt idx="19">
                  <c:v>H202</c:v>
                </c:pt>
                <c:pt idx="20">
                  <c:v>HCHO</c:v>
                </c:pt>
                <c:pt idx="21">
                  <c:v>AQI</c:v>
                </c:pt>
                <c:pt idx="22">
                  <c:v>(PAH)Polycyclic Aromatic Hyd</c:v>
                </c:pt>
                <c:pt idx="23">
                  <c:v>Hg</c:v>
                </c:pt>
                <c:pt idx="24">
                  <c:v>Carbonyls </c:v>
                </c:pt>
                <c:pt idx="25">
                  <c:v>Hydrocarbons</c:v>
                </c:pt>
                <c:pt idx="26">
                  <c:v>SO42-</c:v>
                </c:pt>
                <c:pt idx="27">
                  <c:v>Dust</c:v>
                </c:pt>
                <c:pt idx="28">
                  <c:v>Chemical Comp of PM25</c:v>
                </c:pt>
                <c:pt idx="29">
                  <c:v>Ultra fine</c:v>
                </c:pt>
                <c:pt idx="30">
                  <c:v>PAMs</c:v>
                </c:pt>
                <c:pt idx="31">
                  <c:v>Airtoxics</c:v>
                </c:pt>
                <c:pt idx="32">
                  <c:v>N2O</c:v>
                </c:pt>
                <c:pt idx="33">
                  <c:v>Cl-</c:v>
                </c:pt>
                <c:pt idx="34">
                  <c:v>S</c:v>
                </c:pt>
                <c:pt idx="35">
                  <c:v>Organic Comp</c:v>
                </c:pt>
                <c:pt idx="36">
                  <c:v>Dioxins</c:v>
                </c:pt>
                <c:pt idx="37">
                  <c:v>Turans</c:v>
                </c:pt>
                <c:pt idx="38">
                  <c:v>Aerosol Extinction Profile</c:v>
                </c:pt>
                <c:pt idx="39">
                  <c:v>Real Refractive Inex</c:v>
                </c:pt>
                <c:pt idx="40">
                  <c:v>PAN</c:v>
                </c:pt>
                <c:pt idx="41">
                  <c:v>HCN</c:v>
                </c:pt>
                <c:pt idx="42">
                  <c:v>Acetylene</c:v>
                </c:pt>
                <c:pt idx="43">
                  <c:v>glyoxal</c:v>
                </c:pt>
                <c:pt idx="44">
                  <c:v>formic acid</c:v>
                </c:pt>
                <c:pt idx="45">
                  <c:v>Fire locations</c:v>
                </c:pt>
                <c:pt idx="46">
                  <c:v>Emission Invt</c:v>
                </c:pt>
                <c:pt idx="47">
                  <c:v>carbonaceous</c:v>
                </c:pt>
                <c:pt idx="48">
                  <c:v>crustal elements</c:v>
                </c:pt>
                <c:pt idx="49">
                  <c:v>Mn</c:v>
                </c:pt>
              </c:strCache>
            </c:strRef>
          </c:cat>
          <c:val>
            <c:numRef>
              <c:f>'Overall Param usage'!$M$92:$BJ$92</c:f>
              <c:numCache>
                <c:ptCount val="50"/>
                <c:pt idx="0">
                  <c:v>40</c:v>
                </c:pt>
                <c:pt idx="1">
                  <c:v>38</c:v>
                </c:pt>
                <c:pt idx="2">
                  <c:v>35</c:v>
                </c:pt>
                <c:pt idx="3">
                  <c:v>19</c:v>
                </c:pt>
                <c:pt idx="4">
                  <c:v>34</c:v>
                </c:pt>
                <c:pt idx="5">
                  <c:v>32</c:v>
                </c:pt>
                <c:pt idx="6">
                  <c:v>32</c:v>
                </c:pt>
                <c:pt idx="7">
                  <c:v>13</c:v>
                </c:pt>
                <c:pt idx="8">
                  <c:v>10</c:v>
                </c:pt>
                <c:pt idx="9">
                  <c:v>8</c:v>
                </c:pt>
                <c:pt idx="10">
                  <c:v>7</c:v>
                </c:pt>
                <c:pt idx="11">
                  <c:v>6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3</c:v>
                </c:pt>
                <c:pt idx="17">
                  <c:v>4</c:v>
                </c:pt>
                <c:pt idx="18">
                  <c:v>3</c:v>
                </c:pt>
                <c:pt idx="19">
                  <c:v>2</c:v>
                </c:pt>
                <c:pt idx="20">
                  <c:v>3</c:v>
                </c:pt>
                <c:pt idx="21">
                  <c:v>3</c:v>
                </c:pt>
                <c:pt idx="22">
                  <c:v>2</c:v>
                </c:pt>
                <c:pt idx="23">
                  <c:v>1</c:v>
                </c:pt>
                <c:pt idx="24">
                  <c:v>1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</c:numCache>
            </c:numRef>
          </c:val>
        </c:ser>
        <c:axId val="25096538"/>
        <c:axId val="24542251"/>
      </c:barChart>
      <c:catAx>
        <c:axId val="250965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latin typeface="Arial"/>
                    <a:ea typeface="Arial"/>
                    <a:cs typeface="Arial"/>
                  </a:rPr>
                  <a:t>Air Pollutant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542251"/>
        <c:crosses val="autoZero"/>
        <c:auto val="1"/>
        <c:lblOffset val="100"/>
        <c:tickLblSkip val="1"/>
        <c:noMultiLvlLbl val="0"/>
      </c:catAx>
      <c:valAx>
        <c:axId val="245422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latin typeface="Arial"/>
                    <a:ea typeface="Arial"/>
                    <a:cs typeface="Arial"/>
                  </a:rPr>
                  <a:t># of documents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0965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latin typeface="Arial"/>
                <a:ea typeface="Arial"/>
                <a:cs typeface="Arial"/>
              </a:rPr>
              <a:t>Frequency of Other Params needed for AQ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'Overall Param usage'!$BL$2:$CD$2</c:f>
              <c:strCache>
                <c:ptCount val="19"/>
                <c:pt idx="0">
                  <c:v>RH</c:v>
                </c:pt>
                <c:pt idx="1">
                  <c:v>T </c:v>
                </c:pt>
                <c:pt idx="2">
                  <c:v>Precipitation</c:v>
                </c:pt>
                <c:pt idx="3">
                  <c:v>Wind Speed</c:v>
                </c:pt>
                <c:pt idx="4">
                  <c:v>Clouds</c:v>
                </c:pt>
                <c:pt idx="5">
                  <c:v>Demographic</c:v>
                </c:pt>
                <c:pt idx="6">
                  <c:v>Topography</c:v>
                </c:pt>
                <c:pt idx="7">
                  <c:v>PBL</c:v>
                </c:pt>
                <c:pt idx="8">
                  <c:v>Pressure</c:v>
                </c:pt>
                <c:pt idx="9">
                  <c:v>Surface rough</c:v>
                </c:pt>
                <c:pt idx="10">
                  <c:v>Albedo</c:v>
                </c:pt>
                <c:pt idx="11">
                  <c:v>Economics</c:v>
                </c:pt>
                <c:pt idx="12">
                  <c:v>Photosynthetic activity</c:v>
                </c:pt>
                <c:pt idx="13">
                  <c:v>Leaf Area Index</c:v>
                </c:pt>
                <c:pt idx="14">
                  <c:v>Solar Radiation</c:v>
                </c:pt>
                <c:pt idx="15">
                  <c:v>Land use(rural)</c:v>
                </c:pt>
                <c:pt idx="16">
                  <c:v>Soil moisture</c:v>
                </c:pt>
                <c:pt idx="17">
                  <c:v>Land Cover</c:v>
                </c:pt>
                <c:pt idx="18">
                  <c:v>Turbulence Params</c:v>
                </c:pt>
              </c:strCache>
            </c:strRef>
          </c:cat>
          <c:val>
            <c:numRef>
              <c:f>'Overall Param usage'!$BL$92:$CD$92</c:f>
              <c:numCache>
                <c:ptCount val="19"/>
                <c:pt idx="0">
                  <c:v>8</c:v>
                </c:pt>
                <c:pt idx="1">
                  <c:v>8</c:v>
                </c:pt>
                <c:pt idx="2">
                  <c:v>6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4</c:v>
                </c:pt>
                <c:pt idx="7">
                  <c:v>3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</c:numCache>
            </c:numRef>
          </c:val>
        </c:ser>
        <c:axId val="19553668"/>
        <c:axId val="41765285"/>
      </c:barChart>
      <c:catAx>
        <c:axId val="195536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latin typeface="Arial"/>
                    <a:ea typeface="Arial"/>
                    <a:cs typeface="Arial"/>
                  </a:rPr>
                  <a:t>Param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765285"/>
        <c:crosses val="autoZero"/>
        <c:auto val="1"/>
        <c:lblOffset val="100"/>
        <c:noMultiLvlLbl val="0"/>
      </c:catAx>
      <c:valAx>
        <c:axId val="417652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latin typeface="Arial"/>
                    <a:ea typeface="Arial"/>
                    <a:cs typeface="Arial"/>
                  </a:rPr>
                  <a:t># of Mentions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5536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25" b="1" i="0" u="none" baseline="0">
                <a:latin typeface="Arial"/>
                <a:ea typeface="Arial"/>
                <a:cs typeface="Arial"/>
              </a:rPr>
              <a:t>Frequency of Other Params needed for AQ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'Overall Param usage'!$BL$2:$CD$2</c:f>
              <c:strCache>
                <c:ptCount val="19"/>
                <c:pt idx="0">
                  <c:v>RH</c:v>
                </c:pt>
                <c:pt idx="1">
                  <c:v>T </c:v>
                </c:pt>
                <c:pt idx="2">
                  <c:v>Precipitation</c:v>
                </c:pt>
                <c:pt idx="3">
                  <c:v>Wind Speed</c:v>
                </c:pt>
                <c:pt idx="4">
                  <c:v>Clouds</c:v>
                </c:pt>
                <c:pt idx="5">
                  <c:v>Demographic</c:v>
                </c:pt>
                <c:pt idx="6">
                  <c:v>Topography</c:v>
                </c:pt>
                <c:pt idx="7">
                  <c:v>PBL</c:v>
                </c:pt>
                <c:pt idx="8">
                  <c:v>Pressure</c:v>
                </c:pt>
                <c:pt idx="9">
                  <c:v>Surface rough</c:v>
                </c:pt>
                <c:pt idx="10">
                  <c:v>Albedo</c:v>
                </c:pt>
                <c:pt idx="11">
                  <c:v>Economics</c:v>
                </c:pt>
                <c:pt idx="12">
                  <c:v>Photosynthetic activity</c:v>
                </c:pt>
                <c:pt idx="13">
                  <c:v>Leaf Area Index</c:v>
                </c:pt>
                <c:pt idx="14">
                  <c:v>Solar Radiation</c:v>
                </c:pt>
                <c:pt idx="15">
                  <c:v>Land use(rural)</c:v>
                </c:pt>
                <c:pt idx="16">
                  <c:v>Soil moisture</c:v>
                </c:pt>
                <c:pt idx="17">
                  <c:v>Land Cover</c:v>
                </c:pt>
                <c:pt idx="18">
                  <c:v>Turbulence Params</c:v>
                </c:pt>
              </c:strCache>
            </c:strRef>
          </c:cat>
          <c:val>
            <c:numRef>
              <c:f>'Overall Param usage'!$BL$92:$CD$92</c:f>
              <c:numCache>
                <c:ptCount val="19"/>
                <c:pt idx="0">
                  <c:v>8</c:v>
                </c:pt>
                <c:pt idx="1">
                  <c:v>8</c:v>
                </c:pt>
                <c:pt idx="2">
                  <c:v>6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4</c:v>
                </c:pt>
                <c:pt idx="7">
                  <c:v>3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</c:numCache>
            </c:numRef>
          </c:val>
        </c:ser>
        <c:axId val="40343246"/>
        <c:axId val="27544895"/>
      </c:barChart>
      <c:catAx>
        <c:axId val="403432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latin typeface="Arial"/>
                    <a:ea typeface="Arial"/>
                    <a:cs typeface="Arial"/>
                  </a:rPr>
                  <a:t>Param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544895"/>
        <c:crosses val="autoZero"/>
        <c:auto val="1"/>
        <c:lblOffset val="100"/>
        <c:noMultiLvlLbl val="0"/>
      </c:catAx>
      <c:valAx>
        <c:axId val="275448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latin typeface="Arial"/>
                    <a:ea typeface="Arial"/>
                    <a:cs typeface="Arial"/>
                  </a:rPr>
                  <a:t># of Mentions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3432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'Health (update)'!$P$2:$P$7</c:f>
              <c:strCache>
                <c:ptCount val="6"/>
                <c:pt idx="0">
                  <c:v>Africa</c:v>
                </c:pt>
                <c:pt idx="1">
                  <c:v>Asia</c:v>
                </c:pt>
                <c:pt idx="2">
                  <c:v>Europe</c:v>
                </c:pt>
                <c:pt idx="3">
                  <c:v>N. America</c:v>
                </c:pt>
                <c:pt idx="4">
                  <c:v>S. America</c:v>
                </c:pt>
                <c:pt idx="5">
                  <c:v>International</c:v>
                </c:pt>
              </c:strCache>
            </c:strRef>
          </c:cat>
          <c:val>
            <c:numRef>
              <c:f>'Health (update)'!$Q$2:$Q$7</c:f>
              <c:numCache>
                <c:ptCount val="6"/>
                <c:pt idx="0">
                  <c:v>7</c:v>
                </c:pt>
                <c:pt idx="1">
                  <c:v>3</c:v>
                </c:pt>
                <c:pt idx="2">
                  <c:v>3</c:v>
                </c:pt>
                <c:pt idx="3">
                  <c:v>5</c:v>
                </c:pt>
                <c:pt idx="4">
                  <c:v>2</c:v>
                </c:pt>
                <c:pt idx="5">
                  <c:v>7</c:v>
                </c:pt>
              </c:numCache>
            </c:numRef>
          </c:val>
        </c:ser>
        <c:axId val="46577464"/>
        <c:axId val="16543993"/>
      </c:barChart>
      <c:catAx>
        <c:axId val="465774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543993"/>
        <c:crosses val="autoZero"/>
        <c:auto val="1"/>
        <c:lblOffset val="100"/>
        <c:noMultiLvlLbl val="0"/>
      </c:catAx>
      <c:valAx>
        <c:axId val="165439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5774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50" b="0" i="0" u="none" baseline="0">
                <a:latin typeface="Arial"/>
                <a:ea typeface="Arial"/>
                <a:cs typeface="Arial"/>
              </a:rPr>
              <a:t>Station Coverage by Region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075"/>
          <c:y val="0.08925"/>
          <c:w val="0.93675"/>
          <c:h val="0.8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'Monitoring Sites by Country'!$E$1</c:f>
              <c:strCache>
                <c:ptCount val="1"/>
                <c:pt idx="0">
                  <c:v>Station per million People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'Monitoring Sites by Country'!$B$2:$B$8</c:f>
              <c:strCache>
                <c:ptCount val="7"/>
                <c:pt idx="0">
                  <c:v>West Asia</c:v>
                </c:pt>
                <c:pt idx="1">
                  <c:v>Africa</c:v>
                </c:pt>
                <c:pt idx="2">
                  <c:v>East Asia</c:v>
                </c:pt>
                <c:pt idx="3">
                  <c:v>Europe</c:v>
                </c:pt>
                <c:pt idx="4">
                  <c:v>N. America</c:v>
                </c:pt>
                <c:pt idx="5">
                  <c:v>S. America</c:v>
                </c:pt>
                <c:pt idx="6">
                  <c:v>Oceania/Pacific</c:v>
                </c:pt>
              </c:strCache>
            </c:strRef>
          </c:cat>
          <c:val>
            <c:numRef>
              <c:f>'Monitoring Sites by Country'!$E$2:$E$8</c:f>
              <c:numCache>
                <c:ptCount val="7"/>
                <c:pt idx="0">
                  <c:v>0.16092243134838216</c:v>
                </c:pt>
                <c:pt idx="1">
                  <c:v>0.4244782677293377</c:v>
                </c:pt>
                <c:pt idx="2">
                  <c:v>0.9863408121157002</c:v>
                </c:pt>
                <c:pt idx="3">
                  <c:v>4.610368813225982</c:v>
                </c:pt>
                <c:pt idx="4">
                  <c:v>8.729331730749667</c:v>
                </c:pt>
              </c:numCache>
            </c:numRef>
          </c:val>
        </c:ser>
        <c:axId val="14678210"/>
        <c:axId val="64995027"/>
      </c:barChart>
      <c:catAx>
        <c:axId val="146782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995027"/>
        <c:crosses val="autoZero"/>
        <c:auto val="1"/>
        <c:lblOffset val="100"/>
        <c:noMultiLvlLbl val="0"/>
      </c:catAx>
      <c:valAx>
        <c:axId val="649950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Stations per million people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6782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Frequency of Air Pollutants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65"/>
          <c:y val="0.10475"/>
          <c:w val="0.92925"/>
          <c:h val="0.796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'Overall Param usage'!$M$2:$BJ$2</c:f>
              <c:strCache>
                <c:ptCount val="50"/>
                <c:pt idx="0">
                  <c:v>SO2</c:v>
                </c:pt>
                <c:pt idx="1">
                  <c:v>PM10</c:v>
                </c:pt>
                <c:pt idx="2">
                  <c:v>NO2</c:v>
                </c:pt>
                <c:pt idx="3">
                  <c:v>NOx</c:v>
                </c:pt>
                <c:pt idx="4">
                  <c:v>CO</c:v>
                </c:pt>
                <c:pt idx="5">
                  <c:v>PM2.5</c:v>
                </c:pt>
                <c:pt idx="6">
                  <c:v>O3</c:v>
                </c:pt>
                <c:pt idx="7">
                  <c:v>Metals (Pb)</c:v>
                </c:pt>
                <c:pt idx="8">
                  <c:v>VOC</c:v>
                </c:pt>
                <c:pt idx="9">
                  <c:v>Benzene</c:v>
                </c:pt>
                <c:pt idx="10">
                  <c:v>Black Carbon/smoke </c:v>
                </c:pt>
                <c:pt idx="11">
                  <c:v>NH3</c:v>
                </c:pt>
                <c:pt idx="12">
                  <c:v>TSP</c:v>
                </c:pt>
                <c:pt idx="13">
                  <c:v>HNO3</c:v>
                </c:pt>
                <c:pt idx="14">
                  <c:v>CH4</c:v>
                </c:pt>
                <c:pt idx="15">
                  <c:v>Aerosols</c:v>
                </c:pt>
                <c:pt idx="16">
                  <c:v>POPs</c:v>
                </c:pt>
                <c:pt idx="17">
                  <c:v>AOD</c:v>
                </c:pt>
                <c:pt idx="18">
                  <c:v>CO2</c:v>
                </c:pt>
                <c:pt idx="19">
                  <c:v>H202</c:v>
                </c:pt>
                <c:pt idx="20">
                  <c:v>HCHO</c:v>
                </c:pt>
                <c:pt idx="21">
                  <c:v>AQI</c:v>
                </c:pt>
                <c:pt idx="22">
                  <c:v>(PAH)Polycyclic Aromatic Hyd</c:v>
                </c:pt>
                <c:pt idx="23">
                  <c:v>Hg</c:v>
                </c:pt>
                <c:pt idx="24">
                  <c:v>Carbonyls </c:v>
                </c:pt>
                <c:pt idx="25">
                  <c:v>Hydrocarbons</c:v>
                </c:pt>
                <c:pt idx="26">
                  <c:v>SO42-</c:v>
                </c:pt>
                <c:pt idx="27">
                  <c:v>Dust</c:v>
                </c:pt>
                <c:pt idx="28">
                  <c:v>Chemical Comp of PM25</c:v>
                </c:pt>
                <c:pt idx="29">
                  <c:v>Ultra fine</c:v>
                </c:pt>
                <c:pt idx="30">
                  <c:v>PAMs</c:v>
                </c:pt>
                <c:pt idx="31">
                  <c:v>Airtoxics</c:v>
                </c:pt>
                <c:pt idx="32">
                  <c:v>N2O</c:v>
                </c:pt>
                <c:pt idx="33">
                  <c:v>Cl-</c:v>
                </c:pt>
                <c:pt idx="34">
                  <c:v>S</c:v>
                </c:pt>
                <c:pt idx="35">
                  <c:v>Organic Comp</c:v>
                </c:pt>
                <c:pt idx="36">
                  <c:v>Dioxins</c:v>
                </c:pt>
                <c:pt idx="37">
                  <c:v>Turans</c:v>
                </c:pt>
                <c:pt idx="38">
                  <c:v>Aerosol Extinction Profile</c:v>
                </c:pt>
                <c:pt idx="39">
                  <c:v>Real Refractive Inex</c:v>
                </c:pt>
                <c:pt idx="40">
                  <c:v>PAN</c:v>
                </c:pt>
                <c:pt idx="41">
                  <c:v>HCN</c:v>
                </c:pt>
                <c:pt idx="42">
                  <c:v>Acetylene</c:v>
                </c:pt>
                <c:pt idx="43">
                  <c:v>glyoxal</c:v>
                </c:pt>
                <c:pt idx="44">
                  <c:v>formic acid</c:v>
                </c:pt>
                <c:pt idx="45">
                  <c:v>Fire locations</c:v>
                </c:pt>
                <c:pt idx="46">
                  <c:v>Emission Invt</c:v>
                </c:pt>
                <c:pt idx="47">
                  <c:v>carbonaceous</c:v>
                </c:pt>
                <c:pt idx="48">
                  <c:v>crustal elements</c:v>
                </c:pt>
                <c:pt idx="49">
                  <c:v>Mn</c:v>
                </c:pt>
              </c:strCache>
            </c:strRef>
          </c:cat>
          <c:val>
            <c:numRef>
              <c:f>'Overall Param usage'!$M$92:$BJ$92</c:f>
              <c:numCache>
                <c:ptCount val="50"/>
                <c:pt idx="0">
                  <c:v>40</c:v>
                </c:pt>
                <c:pt idx="1">
                  <c:v>38</c:v>
                </c:pt>
                <c:pt idx="2">
                  <c:v>35</c:v>
                </c:pt>
                <c:pt idx="3">
                  <c:v>19</c:v>
                </c:pt>
                <c:pt idx="4">
                  <c:v>34</c:v>
                </c:pt>
                <c:pt idx="5">
                  <c:v>32</c:v>
                </c:pt>
                <c:pt idx="6">
                  <c:v>32</c:v>
                </c:pt>
                <c:pt idx="7">
                  <c:v>13</c:v>
                </c:pt>
                <c:pt idx="8">
                  <c:v>10</c:v>
                </c:pt>
                <c:pt idx="9">
                  <c:v>8</c:v>
                </c:pt>
                <c:pt idx="10">
                  <c:v>7</c:v>
                </c:pt>
                <c:pt idx="11">
                  <c:v>6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3</c:v>
                </c:pt>
                <c:pt idx="17">
                  <c:v>4</c:v>
                </c:pt>
                <c:pt idx="18">
                  <c:v>3</c:v>
                </c:pt>
                <c:pt idx="19">
                  <c:v>2</c:v>
                </c:pt>
                <c:pt idx="20">
                  <c:v>3</c:v>
                </c:pt>
                <c:pt idx="21">
                  <c:v>3</c:v>
                </c:pt>
                <c:pt idx="22">
                  <c:v>2</c:v>
                </c:pt>
                <c:pt idx="23">
                  <c:v>1</c:v>
                </c:pt>
                <c:pt idx="24">
                  <c:v>1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</c:numCache>
            </c:numRef>
          </c:val>
        </c:ser>
        <c:axId val="48084332"/>
        <c:axId val="30105805"/>
      </c:barChart>
      <c:catAx>
        <c:axId val="480843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Air Pollutant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105805"/>
        <c:crosses val="autoZero"/>
        <c:auto val="1"/>
        <c:lblOffset val="100"/>
        <c:noMultiLvlLbl val="0"/>
      </c:catAx>
      <c:valAx>
        <c:axId val="301058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# of mentions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0843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Frequency of Other Params needed for AQ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'Overall Param usage'!$BL$2:$CD$2</c:f>
              <c:strCache>
                <c:ptCount val="19"/>
                <c:pt idx="0">
                  <c:v>RH</c:v>
                </c:pt>
                <c:pt idx="1">
                  <c:v>T </c:v>
                </c:pt>
                <c:pt idx="2">
                  <c:v>Precipitation</c:v>
                </c:pt>
                <c:pt idx="3">
                  <c:v>Wind Speed</c:v>
                </c:pt>
                <c:pt idx="4">
                  <c:v>Clouds</c:v>
                </c:pt>
                <c:pt idx="5">
                  <c:v>Demographic</c:v>
                </c:pt>
                <c:pt idx="6">
                  <c:v>Topography</c:v>
                </c:pt>
                <c:pt idx="7">
                  <c:v>PBL</c:v>
                </c:pt>
                <c:pt idx="8">
                  <c:v>Pressure</c:v>
                </c:pt>
                <c:pt idx="9">
                  <c:v>Surface rough</c:v>
                </c:pt>
                <c:pt idx="10">
                  <c:v>Albedo</c:v>
                </c:pt>
                <c:pt idx="11">
                  <c:v>Economics</c:v>
                </c:pt>
                <c:pt idx="12">
                  <c:v>Photosynthetic activity</c:v>
                </c:pt>
                <c:pt idx="13">
                  <c:v>Leaf Area Index</c:v>
                </c:pt>
                <c:pt idx="14">
                  <c:v>Solar Radiation</c:v>
                </c:pt>
                <c:pt idx="15">
                  <c:v>Land use(rural)</c:v>
                </c:pt>
                <c:pt idx="16">
                  <c:v>Soil moisture</c:v>
                </c:pt>
                <c:pt idx="17">
                  <c:v>Land Cover</c:v>
                </c:pt>
                <c:pt idx="18">
                  <c:v>Turbulence Params</c:v>
                </c:pt>
              </c:strCache>
            </c:strRef>
          </c:cat>
          <c:val>
            <c:numRef>
              <c:f>'Overall Param usage'!$BL$92:$CD$92</c:f>
              <c:numCache>
                <c:ptCount val="19"/>
                <c:pt idx="0">
                  <c:v>8</c:v>
                </c:pt>
                <c:pt idx="1">
                  <c:v>8</c:v>
                </c:pt>
                <c:pt idx="2">
                  <c:v>6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4</c:v>
                </c:pt>
                <c:pt idx="7">
                  <c:v>3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</c:numCache>
            </c:numRef>
          </c:val>
        </c:ser>
        <c:axId val="2516790"/>
        <c:axId val="22651111"/>
      </c:barChart>
      <c:catAx>
        <c:axId val="25167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Param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651111"/>
        <c:crosses val="autoZero"/>
        <c:auto val="1"/>
        <c:lblOffset val="100"/>
        <c:noMultiLvlLbl val="0"/>
      </c:catAx>
      <c:valAx>
        <c:axId val="226511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# of Mentions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167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'Country Staton Params'!$AS$2</c:f>
              <c:strCache>
                <c:ptCount val="1"/>
                <c:pt idx="0">
                  <c:v>East Asia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'Country Staton Params'!$AQ$3:$AQ$18</c:f>
              <c:strCache>
                <c:ptCount val="16"/>
                <c:pt idx="0">
                  <c:v>SO2</c:v>
                </c:pt>
                <c:pt idx="1">
                  <c:v>NO2</c:v>
                </c:pt>
                <c:pt idx="2">
                  <c:v>NOx</c:v>
                </c:pt>
                <c:pt idx="3">
                  <c:v>PM10</c:v>
                </c:pt>
                <c:pt idx="4">
                  <c:v>PM2.5</c:v>
                </c:pt>
                <c:pt idx="5">
                  <c:v>Pb_aer</c:v>
                </c:pt>
                <c:pt idx="6">
                  <c:v>CO</c:v>
                </c:pt>
                <c:pt idx="7">
                  <c:v>Bz</c:v>
                </c:pt>
                <c:pt idx="8">
                  <c:v>O3</c:v>
                </c:pt>
                <c:pt idx="9">
                  <c:v>VOCs</c:v>
                </c:pt>
                <c:pt idx="10">
                  <c:v>HM4</c:v>
                </c:pt>
                <c:pt idx="11">
                  <c:v>PAH4</c:v>
                </c:pt>
                <c:pt idx="12">
                  <c:v>PM/TSP</c:v>
                </c:pt>
                <c:pt idx="13">
                  <c:v>Ammonia</c:v>
                </c:pt>
                <c:pt idx="14">
                  <c:v>Dust deposition</c:v>
                </c:pt>
                <c:pt idx="15">
                  <c:v>Other</c:v>
                </c:pt>
              </c:strCache>
            </c:strRef>
          </c:cat>
          <c:val>
            <c:numRef>
              <c:f>'Country Staton Params'!$AS$3:$AS$18</c:f>
              <c:numCache>
                <c:ptCount val="16"/>
                <c:pt idx="0">
                  <c:v>0.9557531388277344</c:v>
                </c:pt>
                <c:pt idx="1">
                  <c:v>0.7864136761954986</c:v>
                </c:pt>
                <c:pt idx="2">
                  <c:v>0.16933946263223565</c:v>
                </c:pt>
                <c:pt idx="3">
                  <c:v>0.365034083133889</c:v>
                </c:pt>
                <c:pt idx="4">
                  <c:v>0.0003029328490737668</c:v>
                </c:pt>
                <c:pt idx="5">
                  <c:v>0.17418638821741594</c:v>
                </c:pt>
                <c:pt idx="6">
                  <c:v>0.9463622205064476</c:v>
                </c:pt>
                <c:pt idx="7">
                  <c:v>0</c:v>
                </c:pt>
                <c:pt idx="8">
                  <c:v>0.8606322242185716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0.8448797160667356</c:v>
                </c:pt>
                <c:pt idx="13">
                  <c:v>0.08785052623139238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Overall Air Pollutant Frequency for specific AQ sub area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071"/>
          <c:w val="0.93125"/>
          <c:h val="0.929"/>
        </c:manualLayout>
      </c:layout>
      <c:barChart>
        <c:barDir val="col"/>
        <c:grouping val="clustered"/>
        <c:varyColors val="0"/>
        <c:ser>
          <c:idx val="0"/>
          <c:order val="0"/>
          <c:tx>
            <c:v>Ambient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'Aggr Conttyp by Reg - Ambient'!$J$3:$J$27</c:f>
              <c:strCache>
                <c:ptCount val="25"/>
                <c:pt idx="0">
                  <c:v>NO2</c:v>
                </c:pt>
                <c:pt idx="1">
                  <c:v>SO2</c:v>
                </c:pt>
                <c:pt idx="2">
                  <c:v>PM10</c:v>
                </c:pt>
                <c:pt idx="3">
                  <c:v>CO</c:v>
                </c:pt>
                <c:pt idx="4">
                  <c:v>PM2.5</c:v>
                </c:pt>
                <c:pt idx="5">
                  <c:v>O3</c:v>
                </c:pt>
                <c:pt idx="6">
                  <c:v>Metals (Pb)</c:v>
                </c:pt>
                <c:pt idx="7">
                  <c:v>VOC</c:v>
                </c:pt>
                <c:pt idx="8">
                  <c:v>Benzene</c:v>
                </c:pt>
                <c:pt idx="9">
                  <c:v>Black Carbon/smoke </c:v>
                </c:pt>
                <c:pt idx="10">
                  <c:v>NH3</c:v>
                </c:pt>
                <c:pt idx="11">
                  <c:v>HNO3</c:v>
                </c:pt>
                <c:pt idx="12">
                  <c:v>CH4</c:v>
                </c:pt>
                <c:pt idx="13">
                  <c:v>Aerosols</c:v>
                </c:pt>
                <c:pt idx="14">
                  <c:v>POPs</c:v>
                </c:pt>
                <c:pt idx="15">
                  <c:v>AOD</c:v>
                </c:pt>
                <c:pt idx="16">
                  <c:v>CO2</c:v>
                </c:pt>
                <c:pt idx="17">
                  <c:v>H202</c:v>
                </c:pt>
                <c:pt idx="18">
                  <c:v>HCHO</c:v>
                </c:pt>
                <c:pt idx="19">
                  <c:v>AQI</c:v>
                </c:pt>
                <c:pt idx="20">
                  <c:v>(PAH)Polycyclic Aromatic Hyd</c:v>
                </c:pt>
                <c:pt idx="21">
                  <c:v>Hg</c:v>
                </c:pt>
                <c:pt idx="22">
                  <c:v>Carbonyls </c:v>
                </c:pt>
                <c:pt idx="23">
                  <c:v>Hydrocarbons</c:v>
                </c:pt>
                <c:pt idx="24">
                  <c:v>SO42-</c:v>
                </c:pt>
              </c:strCache>
            </c:strRef>
          </c:cat>
          <c:val>
            <c:numRef>
              <c:f>'Aggr Conttyp by Reg - Ambient'!$Q$3:$Q$27</c:f>
              <c:numCache>
                <c:ptCount val="25"/>
                <c:pt idx="0">
                  <c:v>18</c:v>
                </c:pt>
                <c:pt idx="1">
                  <c:v>17</c:v>
                </c:pt>
                <c:pt idx="2">
                  <c:v>16</c:v>
                </c:pt>
                <c:pt idx="3">
                  <c:v>16</c:v>
                </c:pt>
                <c:pt idx="4">
                  <c:v>14</c:v>
                </c:pt>
                <c:pt idx="5">
                  <c:v>11</c:v>
                </c:pt>
                <c:pt idx="6">
                  <c:v>6</c:v>
                </c:pt>
                <c:pt idx="7">
                  <c:v>5</c:v>
                </c:pt>
                <c:pt idx="8">
                  <c:v>5</c:v>
                </c:pt>
                <c:pt idx="9">
                  <c:v>2</c:v>
                </c:pt>
                <c:pt idx="10">
                  <c:v>5</c:v>
                </c:pt>
                <c:pt idx="11">
                  <c:v>3</c:v>
                </c:pt>
                <c:pt idx="12">
                  <c:v>3</c:v>
                </c:pt>
                <c:pt idx="13">
                  <c:v>4</c:v>
                </c:pt>
                <c:pt idx="14">
                  <c:v>1</c:v>
                </c:pt>
                <c:pt idx="15">
                  <c:v>4</c:v>
                </c:pt>
                <c:pt idx="16">
                  <c:v>2</c:v>
                </c:pt>
                <c:pt idx="17">
                  <c:v>1</c:v>
                </c:pt>
                <c:pt idx="18">
                  <c:v>3</c:v>
                </c:pt>
                <c:pt idx="19">
                  <c:v>3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1</c:v>
                </c:pt>
              </c:numCache>
            </c:numRef>
          </c:val>
        </c:ser>
        <c:ser>
          <c:idx val="1"/>
          <c:order val="1"/>
          <c:tx>
            <c:v>Emissions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'Aggr Conttyp by Reg - Ambient'!$J$3:$J$27</c:f>
              <c:strCache>
                <c:ptCount val="25"/>
                <c:pt idx="0">
                  <c:v>NO2</c:v>
                </c:pt>
                <c:pt idx="1">
                  <c:v>SO2</c:v>
                </c:pt>
                <c:pt idx="2">
                  <c:v>PM10</c:v>
                </c:pt>
                <c:pt idx="3">
                  <c:v>CO</c:v>
                </c:pt>
                <c:pt idx="4">
                  <c:v>PM2.5</c:v>
                </c:pt>
                <c:pt idx="5">
                  <c:v>O3</c:v>
                </c:pt>
                <c:pt idx="6">
                  <c:v>Metals (Pb)</c:v>
                </c:pt>
                <c:pt idx="7">
                  <c:v>VOC</c:v>
                </c:pt>
                <c:pt idx="8">
                  <c:v>Benzene</c:v>
                </c:pt>
                <c:pt idx="9">
                  <c:v>Black Carbon/smoke </c:v>
                </c:pt>
                <c:pt idx="10">
                  <c:v>NH3</c:v>
                </c:pt>
                <c:pt idx="11">
                  <c:v>HNO3</c:v>
                </c:pt>
                <c:pt idx="12">
                  <c:v>CH4</c:v>
                </c:pt>
                <c:pt idx="13">
                  <c:v>Aerosols</c:v>
                </c:pt>
                <c:pt idx="14">
                  <c:v>POPs</c:v>
                </c:pt>
                <c:pt idx="15">
                  <c:v>AOD</c:v>
                </c:pt>
                <c:pt idx="16">
                  <c:v>CO2</c:v>
                </c:pt>
                <c:pt idx="17">
                  <c:v>H202</c:v>
                </c:pt>
                <c:pt idx="18">
                  <c:v>HCHO</c:v>
                </c:pt>
                <c:pt idx="19">
                  <c:v>AQI</c:v>
                </c:pt>
                <c:pt idx="20">
                  <c:v>(PAH)Polycyclic Aromatic Hyd</c:v>
                </c:pt>
                <c:pt idx="21">
                  <c:v>Hg</c:v>
                </c:pt>
                <c:pt idx="22">
                  <c:v>Carbonyls </c:v>
                </c:pt>
                <c:pt idx="23">
                  <c:v>Hydrocarbons</c:v>
                </c:pt>
                <c:pt idx="24">
                  <c:v>SO42-</c:v>
                </c:pt>
              </c:strCache>
            </c:strRef>
          </c:cat>
          <c:val>
            <c:numRef>
              <c:f>Emission!$R$3:$R$27</c:f>
              <c:numCache>
                <c:ptCount val="25"/>
                <c:pt idx="0">
                  <c:v>12</c:v>
                </c:pt>
                <c:pt idx="1">
                  <c:v>10</c:v>
                </c:pt>
                <c:pt idx="2">
                  <c:v>10</c:v>
                </c:pt>
                <c:pt idx="3">
                  <c:v>8</c:v>
                </c:pt>
                <c:pt idx="4">
                  <c:v>8</c:v>
                </c:pt>
                <c:pt idx="5">
                  <c:v>11</c:v>
                </c:pt>
                <c:pt idx="6">
                  <c:v>2</c:v>
                </c:pt>
                <c:pt idx="7">
                  <c:v>4</c:v>
                </c:pt>
                <c:pt idx="8">
                  <c:v>0</c:v>
                </c:pt>
                <c:pt idx="9">
                  <c:v>2</c:v>
                </c:pt>
                <c:pt idx="10">
                  <c:v>2</c:v>
                </c:pt>
                <c:pt idx="11">
                  <c:v>3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1</c:v>
                </c:pt>
                <c:pt idx="16">
                  <c:v>1</c:v>
                </c:pt>
                <c:pt idx="17">
                  <c:v>2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2</c:v>
                </c:pt>
                <c:pt idx="22">
                  <c:v>2</c:v>
                </c:pt>
                <c:pt idx="23">
                  <c:v>1</c:v>
                </c:pt>
                <c:pt idx="24">
                  <c:v>1</c:v>
                </c:pt>
              </c:numCache>
            </c:numRef>
          </c:val>
        </c:ser>
        <c:ser>
          <c:idx val="2"/>
          <c:order val="2"/>
          <c:tx>
            <c:v>Health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'Aggr Conttyp by Reg - Ambient'!$J$3:$J$27</c:f>
              <c:strCache>
                <c:ptCount val="25"/>
                <c:pt idx="0">
                  <c:v>NO2</c:v>
                </c:pt>
                <c:pt idx="1">
                  <c:v>SO2</c:v>
                </c:pt>
                <c:pt idx="2">
                  <c:v>PM10</c:v>
                </c:pt>
                <c:pt idx="3">
                  <c:v>CO</c:v>
                </c:pt>
                <c:pt idx="4">
                  <c:v>PM2.5</c:v>
                </c:pt>
                <c:pt idx="5">
                  <c:v>O3</c:v>
                </c:pt>
                <c:pt idx="6">
                  <c:v>Metals (Pb)</c:v>
                </c:pt>
                <c:pt idx="7">
                  <c:v>VOC</c:v>
                </c:pt>
                <c:pt idx="8">
                  <c:v>Benzene</c:v>
                </c:pt>
                <c:pt idx="9">
                  <c:v>Black Carbon/smoke </c:v>
                </c:pt>
                <c:pt idx="10">
                  <c:v>NH3</c:v>
                </c:pt>
                <c:pt idx="11">
                  <c:v>HNO3</c:v>
                </c:pt>
                <c:pt idx="12">
                  <c:v>CH4</c:v>
                </c:pt>
                <c:pt idx="13">
                  <c:v>Aerosols</c:v>
                </c:pt>
                <c:pt idx="14">
                  <c:v>POPs</c:v>
                </c:pt>
                <c:pt idx="15">
                  <c:v>AOD</c:v>
                </c:pt>
                <c:pt idx="16">
                  <c:v>CO2</c:v>
                </c:pt>
                <c:pt idx="17">
                  <c:v>H202</c:v>
                </c:pt>
                <c:pt idx="18">
                  <c:v>HCHO</c:v>
                </c:pt>
                <c:pt idx="19">
                  <c:v>AQI</c:v>
                </c:pt>
                <c:pt idx="20">
                  <c:v>(PAH)Polycyclic Aromatic Hyd</c:v>
                </c:pt>
                <c:pt idx="21">
                  <c:v>Hg</c:v>
                </c:pt>
                <c:pt idx="22">
                  <c:v>Carbonyls </c:v>
                </c:pt>
                <c:pt idx="23">
                  <c:v>Hydrocarbons</c:v>
                </c:pt>
                <c:pt idx="24">
                  <c:v>SO42-</c:v>
                </c:pt>
              </c:strCache>
            </c:strRef>
          </c:cat>
          <c:val>
            <c:numRef>
              <c:f>Health!$R$3:$R$27</c:f>
              <c:numCache>
                <c:ptCount val="25"/>
                <c:pt idx="0">
                  <c:v>18</c:v>
                </c:pt>
                <c:pt idx="1">
                  <c:v>17</c:v>
                </c:pt>
                <c:pt idx="2">
                  <c:v>17</c:v>
                </c:pt>
                <c:pt idx="3">
                  <c:v>14</c:v>
                </c:pt>
                <c:pt idx="4">
                  <c:v>15</c:v>
                </c:pt>
                <c:pt idx="5">
                  <c:v>13</c:v>
                </c:pt>
                <c:pt idx="6">
                  <c:v>6</c:v>
                </c:pt>
                <c:pt idx="7">
                  <c:v>4</c:v>
                </c:pt>
                <c:pt idx="8">
                  <c:v>3</c:v>
                </c:pt>
                <c:pt idx="9">
                  <c:v>4</c:v>
                </c:pt>
                <c:pt idx="10">
                  <c:v>2</c:v>
                </c:pt>
                <c:pt idx="11">
                  <c:v>0</c:v>
                </c:pt>
                <c:pt idx="12">
                  <c:v>2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</c:numCache>
            </c:numRef>
          </c:val>
        </c:ser>
        <c:axId val="2533408"/>
        <c:axId val="22800673"/>
      </c:barChart>
      <c:catAx>
        <c:axId val="25334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Pollutant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800673"/>
        <c:crosses val="autoZero"/>
        <c:auto val="1"/>
        <c:lblOffset val="100"/>
        <c:noMultiLvlLbl val="0"/>
      </c:catAx>
      <c:valAx>
        <c:axId val="228006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# of documents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334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975"/>
          <c:y val="0.023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/>
              <a:t>Ambient Obs Documents for Geographic Region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075"/>
          <c:y val="0.1135"/>
          <c:w val="0.9155"/>
          <c:h val="0.81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'Aggr Conttyp by Reg - Ambient'!$K$2</c:f>
              <c:strCache>
                <c:ptCount val="1"/>
                <c:pt idx="0">
                  <c:v>Africa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'Aggr Conttyp by Reg - Ambient'!$J$3:$J$27</c:f>
              <c:strCache>
                <c:ptCount val="25"/>
                <c:pt idx="0">
                  <c:v>NO2</c:v>
                </c:pt>
                <c:pt idx="1">
                  <c:v>SO2</c:v>
                </c:pt>
                <c:pt idx="2">
                  <c:v>PM10</c:v>
                </c:pt>
                <c:pt idx="3">
                  <c:v>CO</c:v>
                </c:pt>
                <c:pt idx="4">
                  <c:v>PM2.5</c:v>
                </c:pt>
                <c:pt idx="5">
                  <c:v>O3</c:v>
                </c:pt>
                <c:pt idx="6">
                  <c:v>Metals (Pb)</c:v>
                </c:pt>
                <c:pt idx="7">
                  <c:v>VOC</c:v>
                </c:pt>
                <c:pt idx="8">
                  <c:v>Benzene</c:v>
                </c:pt>
                <c:pt idx="9">
                  <c:v>Black Carbon/smoke </c:v>
                </c:pt>
                <c:pt idx="10">
                  <c:v>NH3</c:v>
                </c:pt>
                <c:pt idx="11">
                  <c:v>HNO3</c:v>
                </c:pt>
                <c:pt idx="12">
                  <c:v>CH4</c:v>
                </c:pt>
                <c:pt idx="13">
                  <c:v>Aerosols</c:v>
                </c:pt>
                <c:pt idx="14">
                  <c:v>POPs</c:v>
                </c:pt>
                <c:pt idx="15">
                  <c:v>AOD</c:v>
                </c:pt>
                <c:pt idx="16">
                  <c:v>CO2</c:v>
                </c:pt>
                <c:pt idx="17">
                  <c:v>H202</c:v>
                </c:pt>
                <c:pt idx="18">
                  <c:v>HCHO</c:v>
                </c:pt>
                <c:pt idx="19">
                  <c:v>AQI</c:v>
                </c:pt>
                <c:pt idx="20">
                  <c:v>(PAH)Polycyclic Aromatic Hyd</c:v>
                </c:pt>
                <c:pt idx="21">
                  <c:v>Hg</c:v>
                </c:pt>
                <c:pt idx="22">
                  <c:v>Carbonyls </c:v>
                </c:pt>
                <c:pt idx="23">
                  <c:v>Hydrocarbons</c:v>
                </c:pt>
                <c:pt idx="24">
                  <c:v>SO42-</c:v>
                </c:pt>
              </c:strCache>
            </c:strRef>
          </c:cat>
          <c:val>
            <c:numRef>
              <c:f>'Aggr Conttyp by Reg - Ambient'!$K$3:$K$27</c:f>
              <c:numCache>
                <c:ptCount val="25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1</c:v>
                </c:pt>
                <c:pt idx="5">
                  <c:v>0</c:v>
                </c:pt>
                <c:pt idx="6">
                  <c:v>2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ser>
          <c:idx val="1"/>
          <c:order val="1"/>
          <c:tx>
            <c:strRef>
              <c:f>'Aggr Conttyp by Reg - Ambient'!$L$2</c:f>
              <c:strCache>
                <c:ptCount val="1"/>
                <c:pt idx="0">
                  <c:v>Asia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'Aggr Conttyp by Reg - Ambient'!$J$3:$J$27</c:f>
              <c:strCache>
                <c:ptCount val="25"/>
                <c:pt idx="0">
                  <c:v>NO2</c:v>
                </c:pt>
                <c:pt idx="1">
                  <c:v>SO2</c:v>
                </c:pt>
                <c:pt idx="2">
                  <c:v>PM10</c:v>
                </c:pt>
                <c:pt idx="3">
                  <c:v>CO</c:v>
                </c:pt>
                <c:pt idx="4">
                  <c:v>PM2.5</c:v>
                </c:pt>
                <c:pt idx="5">
                  <c:v>O3</c:v>
                </c:pt>
                <c:pt idx="6">
                  <c:v>Metals (Pb)</c:v>
                </c:pt>
                <c:pt idx="7">
                  <c:v>VOC</c:v>
                </c:pt>
                <c:pt idx="8">
                  <c:v>Benzene</c:v>
                </c:pt>
                <c:pt idx="9">
                  <c:v>Black Carbon/smoke </c:v>
                </c:pt>
                <c:pt idx="10">
                  <c:v>NH3</c:v>
                </c:pt>
                <c:pt idx="11">
                  <c:v>HNO3</c:v>
                </c:pt>
                <c:pt idx="12">
                  <c:v>CH4</c:v>
                </c:pt>
                <c:pt idx="13">
                  <c:v>Aerosols</c:v>
                </c:pt>
                <c:pt idx="14">
                  <c:v>POPs</c:v>
                </c:pt>
                <c:pt idx="15">
                  <c:v>AOD</c:v>
                </c:pt>
                <c:pt idx="16">
                  <c:v>CO2</c:v>
                </c:pt>
                <c:pt idx="17">
                  <c:v>H202</c:v>
                </c:pt>
                <c:pt idx="18">
                  <c:v>HCHO</c:v>
                </c:pt>
                <c:pt idx="19">
                  <c:v>AQI</c:v>
                </c:pt>
                <c:pt idx="20">
                  <c:v>(PAH)Polycyclic Aromatic Hyd</c:v>
                </c:pt>
                <c:pt idx="21">
                  <c:v>Hg</c:v>
                </c:pt>
                <c:pt idx="22">
                  <c:v>Carbonyls </c:v>
                </c:pt>
                <c:pt idx="23">
                  <c:v>Hydrocarbons</c:v>
                </c:pt>
                <c:pt idx="24">
                  <c:v>SO42-</c:v>
                </c:pt>
              </c:strCache>
            </c:strRef>
          </c:cat>
          <c:val>
            <c:numRef>
              <c:f>'Aggr Conttyp by Reg - Ambient'!$L$3:$L$27</c:f>
              <c:numCache>
                <c:ptCount val="2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</c:numCache>
            </c:numRef>
          </c:val>
        </c:ser>
        <c:ser>
          <c:idx val="2"/>
          <c:order val="2"/>
          <c:tx>
            <c:strRef>
              <c:f>'Aggr Conttyp by Reg - Ambient'!$M$2</c:f>
              <c:strCache>
                <c:ptCount val="1"/>
                <c:pt idx="0">
                  <c:v>Europe 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'Aggr Conttyp by Reg - Ambient'!$J$3:$J$27</c:f>
              <c:strCache>
                <c:ptCount val="25"/>
                <c:pt idx="0">
                  <c:v>NO2</c:v>
                </c:pt>
                <c:pt idx="1">
                  <c:v>SO2</c:v>
                </c:pt>
                <c:pt idx="2">
                  <c:v>PM10</c:v>
                </c:pt>
                <c:pt idx="3">
                  <c:v>CO</c:v>
                </c:pt>
                <c:pt idx="4">
                  <c:v>PM2.5</c:v>
                </c:pt>
                <c:pt idx="5">
                  <c:v>O3</c:v>
                </c:pt>
                <c:pt idx="6">
                  <c:v>Metals (Pb)</c:v>
                </c:pt>
                <c:pt idx="7">
                  <c:v>VOC</c:v>
                </c:pt>
                <c:pt idx="8">
                  <c:v>Benzene</c:v>
                </c:pt>
                <c:pt idx="9">
                  <c:v>Black Carbon/smoke </c:v>
                </c:pt>
                <c:pt idx="10">
                  <c:v>NH3</c:v>
                </c:pt>
                <c:pt idx="11">
                  <c:v>HNO3</c:v>
                </c:pt>
                <c:pt idx="12">
                  <c:v>CH4</c:v>
                </c:pt>
                <c:pt idx="13">
                  <c:v>Aerosols</c:v>
                </c:pt>
                <c:pt idx="14">
                  <c:v>POPs</c:v>
                </c:pt>
                <c:pt idx="15">
                  <c:v>AOD</c:v>
                </c:pt>
                <c:pt idx="16">
                  <c:v>CO2</c:v>
                </c:pt>
                <c:pt idx="17">
                  <c:v>H202</c:v>
                </c:pt>
                <c:pt idx="18">
                  <c:v>HCHO</c:v>
                </c:pt>
                <c:pt idx="19">
                  <c:v>AQI</c:v>
                </c:pt>
                <c:pt idx="20">
                  <c:v>(PAH)Polycyclic Aromatic Hyd</c:v>
                </c:pt>
                <c:pt idx="21">
                  <c:v>Hg</c:v>
                </c:pt>
                <c:pt idx="22">
                  <c:v>Carbonyls </c:v>
                </c:pt>
                <c:pt idx="23">
                  <c:v>Hydrocarbons</c:v>
                </c:pt>
                <c:pt idx="24">
                  <c:v>SO42-</c:v>
                </c:pt>
              </c:strCache>
            </c:strRef>
          </c:cat>
          <c:val>
            <c:numRef>
              <c:f>'Aggr Conttyp by Reg - Ambient'!$M$3:$M$27</c:f>
              <c:numCache>
                <c:ptCount val="25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  <c:pt idx="8">
                  <c:v>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ser>
          <c:idx val="3"/>
          <c:order val="3"/>
          <c:tx>
            <c:strRef>
              <c:f>'Aggr Conttyp by Reg - Ambient'!$N$2</c:f>
              <c:strCache>
                <c:ptCount val="1"/>
                <c:pt idx="0">
                  <c:v>N. America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'Aggr Conttyp by Reg - Ambient'!$J$3:$J$27</c:f>
              <c:strCache>
                <c:ptCount val="25"/>
                <c:pt idx="0">
                  <c:v>NO2</c:v>
                </c:pt>
                <c:pt idx="1">
                  <c:v>SO2</c:v>
                </c:pt>
                <c:pt idx="2">
                  <c:v>PM10</c:v>
                </c:pt>
                <c:pt idx="3">
                  <c:v>CO</c:v>
                </c:pt>
                <c:pt idx="4">
                  <c:v>PM2.5</c:v>
                </c:pt>
                <c:pt idx="5">
                  <c:v>O3</c:v>
                </c:pt>
                <c:pt idx="6">
                  <c:v>Metals (Pb)</c:v>
                </c:pt>
                <c:pt idx="7">
                  <c:v>VOC</c:v>
                </c:pt>
                <c:pt idx="8">
                  <c:v>Benzene</c:v>
                </c:pt>
                <c:pt idx="9">
                  <c:v>Black Carbon/smoke </c:v>
                </c:pt>
                <c:pt idx="10">
                  <c:v>NH3</c:v>
                </c:pt>
                <c:pt idx="11">
                  <c:v>HNO3</c:v>
                </c:pt>
                <c:pt idx="12">
                  <c:v>CH4</c:v>
                </c:pt>
                <c:pt idx="13">
                  <c:v>Aerosols</c:v>
                </c:pt>
                <c:pt idx="14">
                  <c:v>POPs</c:v>
                </c:pt>
                <c:pt idx="15">
                  <c:v>AOD</c:v>
                </c:pt>
                <c:pt idx="16">
                  <c:v>CO2</c:v>
                </c:pt>
                <c:pt idx="17">
                  <c:v>H202</c:v>
                </c:pt>
                <c:pt idx="18">
                  <c:v>HCHO</c:v>
                </c:pt>
                <c:pt idx="19">
                  <c:v>AQI</c:v>
                </c:pt>
                <c:pt idx="20">
                  <c:v>(PAH)Polycyclic Aromatic Hyd</c:v>
                </c:pt>
                <c:pt idx="21">
                  <c:v>Hg</c:v>
                </c:pt>
                <c:pt idx="22">
                  <c:v>Carbonyls </c:v>
                </c:pt>
                <c:pt idx="23">
                  <c:v>Hydrocarbons</c:v>
                </c:pt>
                <c:pt idx="24">
                  <c:v>SO42-</c:v>
                </c:pt>
              </c:strCache>
            </c:strRef>
          </c:cat>
          <c:val>
            <c:numRef>
              <c:f>'Aggr Conttyp by Reg - Ambient'!$N$3:$N$27</c:f>
              <c:numCache>
                <c:ptCount val="25"/>
                <c:pt idx="0">
                  <c:v>7</c:v>
                </c:pt>
                <c:pt idx="1">
                  <c:v>7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2</c:v>
                </c:pt>
                <c:pt idx="11">
                  <c:v>2</c:v>
                </c:pt>
                <c:pt idx="12">
                  <c:v>1</c:v>
                </c:pt>
                <c:pt idx="13">
                  <c:v>3</c:v>
                </c:pt>
                <c:pt idx="14">
                  <c:v>0</c:v>
                </c:pt>
                <c:pt idx="15">
                  <c:v>3</c:v>
                </c:pt>
                <c:pt idx="16">
                  <c:v>2</c:v>
                </c:pt>
                <c:pt idx="17">
                  <c:v>1</c:v>
                </c:pt>
                <c:pt idx="18">
                  <c:v>3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ser>
          <c:idx val="4"/>
          <c:order val="4"/>
          <c:tx>
            <c:strRef>
              <c:f>'Aggr Conttyp by Reg - Ambient'!$O$2</c:f>
              <c:strCache>
                <c:ptCount val="1"/>
                <c:pt idx="0">
                  <c:v>S. America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'Aggr Conttyp by Reg - Ambient'!$J$3:$J$27</c:f>
              <c:strCache>
                <c:ptCount val="25"/>
                <c:pt idx="0">
                  <c:v>NO2</c:v>
                </c:pt>
                <c:pt idx="1">
                  <c:v>SO2</c:v>
                </c:pt>
                <c:pt idx="2">
                  <c:v>PM10</c:v>
                </c:pt>
                <c:pt idx="3">
                  <c:v>CO</c:v>
                </c:pt>
                <c:pt idx="4">
                  <c:v>PM2.5</c:v>
                </c:pt>
                <c:pt idx="5">
                  <c:v>O3</c:v>
                </c:pt>
                <c:pt idx="6">
                  <c:v>Metals (Pb)</c:v>
                </c:pt>
                <c:pt idx="7">
                  <c:v>VOC</c:v>
                </c:pt>
                <c:pt idx="8">
                  <c:v>Benzene</c:v>
                </c:pt>
                <c:pt idx="9">
                  <c:v>Black Carbon/smoke </c:v>
                </c:pt>
                <c:pt idx="10">
                  <c:v>NH3</c:v>
                </c:pt>
                <c:pt idx="11">
                  <c:v>HNO3</c:v>
                </c:pt>
                <c:pt idx="12">
                  <c:v>CH4</c:v>
                </c:pt>
                <c:pt idx="13">
                  <c:v>Aerosols</c:v>
                </c:pt>
                <c:pt idx="14">
                  <c:v>POPs</c:v>
                </c:pt>
                <c:pt idx="15">
                  <c:v>AOD</c:v>
                </c:pt>
                <c:pt idx="16">
                  <c:v>CO2</c:v>
                </c:pt>
                <c:pt idx="17">
                  <c:v>H202</c:v>
                </c:pt>
                <c:pt idx="18">
                  <c:v>HCHO</c:v>
                </c:pt>
                <c:pt idx="19">
                  <c:v>AQI</c:v>
                </c:pt>
                <c:pt idx="20">
                  <c:v>(PAH)Polycyclic Aromatic Hyd</c:v>
                </c:pt>
                <c:pt idx="21">
                  <c:v>Hg</c:v>
                </c:pt>
                <c:pt idx="22">
                  <c:v>Carbonyls </c:v>
                </c:pt>
                <c:pt idx="23">
                  <c:v>Hydrocarbons</c:v>
                </c:pt>
                <c:pt idx="24">
                  <c:v>SO42-</c:v>
                </c:pt>
              </c:strCache>
            </c:strRef>
          </c:cat>
          <c:val>
            <c:numRef>
              <c:f>'Aggr Conttyp by Reg - Ambient'!$O$3:$O$27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ser>
          <c:idx val="5"/>
          <c:order val="5"/>
          <c:tx>
            <c:strRef>
              <c:f>'Aggr Conttyp by Reg - Ambient'!$P$2</c:f>
              <c:strCache>
                <c:ptCount val="1"/>
                <c:pt idx="0">
                  <c:v>International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'Aggr Conttyp by Reg - Ambient'!$J$3:$J$27</c:f>
              <c:strCache>
                <c:ptCount val="25"/>
                <c:pt idx="0">
                  <c:v>NO2</c:v>
                </c:pt>
                <c:pt idx="1">
                  <c:v>SO2</c:v>
                </c:pt>
                <c:pt idx="2">
                  <c:v>PM10</c:v>
                </c:pt>
                <c:pt idx="3">
                  <c:v>CO</c:v>
                </c:pt>
                <c:pt idx="4">
                  <c:v>PM2.5</c:v>
                </c:pt>
                <c:pt idx="5">
                  <c:v>O3</c:v>
                </c:pt>
                <c:pt idx="6">
                  <c:v>Metals (Pb)</c:v>
                </c:pt>
                <c:pt idx="7">
                  <c:v>VOC</c:v>
                </c:pt>
                <c:pt idx="8">
                  <c:v>Benzene</c:v>
                </c:pt>
                <c:pt idx="9">
                  <c:v>Black Carbon/smoke </c:v>
                </c:pt>
                <c:pt idx="10">
                  <c:v>NH3</c:v>
                </c:pt>
                <c:pt idx="11">
                  <c:v>HNO3</c:v>
                </c:pt>
                <c:pt idx="12">
                  <c:v>CH4</c:v>
                </c:pt>
                <c:pt idx="13">
                  <c:v>Aerosols</c:v>
                </c:pt>
                <c:pt idx="14">
                  <c:v>POPs</c:v>
                </c:pt>
                <c:pt idx="15">
                  <c:v>AOD</c:v>
                </c:pt>
                <c:pt idx="16">
                  <c:v>CO2</c:v>
                </c:pt>
                <c:pt idx="17">
                  <c:v>H202</c:v>
                </c:pt>
                <c:pt idx="18">
                  <c:v>HCHO</c:v>
                </c:pt>
                <c:pt idx="19">
                  <c:v>AQI</c:v>
                </c:pt>
                <c:pt idx="20">
                  <c:v>(PAH)Polycyclic Aromatic Hyd</c:v>
                </c:pt>
                <c:pt idx="21">
                  <c:v>Hg</c:v>
                </c:pt>
                <c:pt idx="22">
                  <c:v>Carbonyls </c:v>
                </c:pt>
                <c:pt idx="23">
                  <c:v>Hydrocarbons</c:v>
                </c:pt>
                <c:pt idx="24">
                  <c:v>SO42-</c:v>
                </c:pt>
              </c:strCache>
            </c:strRef>
          </c:cat>
          <c:val>
            <c:numRef>
              <c:f>'Aggr Conttyp by Reg - Ambient'!$P$3:$P$27</c:f>
              <c:numCache>
                <c:ptCount val="25"/>
                <c:pt idx="0">
                  <c:v>4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2</c:v>
                </c:pt>
                <c:pt idx="7">
                  <c:v>2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2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</c:numCache>
            </c:numRef>
          </c:val>
        </c:ser>
        <c:axId val="3879466"/>
        <c:axId val="34915195"/>
      </c:barChart>
      <c:catAx>
        <c:axId val="38794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parameters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915195"/>
        <c:crosses val="autoZero"/>
        <c:auto val="1"/>
        <c:lblOffset val="100"/>
        <c:noMultiLvlLbl val="0"/>
      </c:catAx>
      <c:valAx>
        <c:axId val="349151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# of documents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79466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475"/>
          <c:y val="0.785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'Country Staton Params'!$AT$2</c:f>
              <c:strCache>
                <c:ptCount val="1"/>
                <c:pt idx="0">
                  <c:v>Africa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'Country Staton Params'!$AQ$3:$AQ$18</c:f>
              <c:strCache>
                <c:ptCount val="16"/>
                <c:pt idx="0">
                  <c:v>SO2</c:v>
                </c:pt>
                <c:pt idx="1">
                  <c:v>NO2</c:v>
                </c:pt>
                <c:pt idx="2">
                  <c:v>NOx</c:v>
                </c:pt>
                <c:pt idx="3">
                  <c:v>PM10</c:v>
                </c:pt>
                <c:pt idx="4">
                  <c:v>PM2.5</c:v>
                </c:pt>
                <c:pt idx="5">
                  <c:v>Pb_aer</c:v>
                </c:pt>
                <c:pt idx="6">
                  <c:v>CO</c:v>
                </c:pt>
                <c:pt idx="7">
                  <c:v>Bz</c:v>
                </c:pt>
                <c:pt idx="8">
                  <c:v>O3</c:v>
                </c:pt>
                <c:pt idx="9">
                  <c:v>VOCs</c:v>
                </c:pt>
                <c:pt idx="10">
                  <c:v>HM4</c:v>
                </c:pt>
                <c:pt idx="11">
                  <c:v>PAH4</c:v>
                </c:pt>
                <c:pt idx="12">
                  <c:v>PM/TSP</c:v>
                </c:pt>
                <c:pt idx="13">
                  <c:v>Ammonia</c:v>
                </c:pt>
                <c:pt idx="14">
                  <c:v>Dust deposition</c:v>
                </c:pt>
                <c:pt idx="15">
                  <c:v>Other</c:v>
                </c:pt>
              </c:strCache>
            </c:strRef>
          </c:cat>
          <c:val>
            <c:numRef>
              <c:f>'Country Staton Params'!$AT$3:$AT$18</c:f>
              <c:numCache>
                <c:ptCount val="16"/>
                <c:pt idx="0">
                  <c:v>0.4004511959710733</c:v>
                </c:pt>
                <c:pt idx="1">
                  <c:v>0.11613084683161126</c:v>
                </c:pt>
                <c:pt idx="2">
                  <c:v>0.28532147712938977</c:v>
                </c:pt>
                <c:pt idx="3">
                  <c:v>0.37342074024302585</c:v>
                </c:pt>
                <c:pt idx="4">
                  <c:v>0.053059783466167215</c:v>
                </c:pt>
                <c:pt idx="5">
                  <c:v>0.020022559798553666</c:v>
                </c:pt>
                <c:pt idx="6">
                  <c:v>0.34639028451497844</c:v>
                </c:pt>
                <c:pt idx="7">
                  <c:v>0.053059783466167215</c:v>
                </c:pt>
                <c:pt idx="8">
                  <c:v>0.33738013260562927</c:v>
                </c:pt>
                <c:pt idx="9">
                  <c:v>0.2743090692401852</c:v>
                </c:pt>
                <c:pt idx="10">
                  <c:v>0</c:v>
                </c:pt>
                <c:pt idx="11">
                  <c:v>0</c:v>
                </c:pt>
                <c:pt idx="12">
                  <c:v>0.00901015190934915</c:v>
                </c:pt>
                <c:pt idx="13">
                  <c:v>0.008009023919421467</c:v>
                </c:pt>
                <c:pt idx="14">
                  <c:v>0.281316965169679</c:v>
                </c:pt>
                <c:pt idx="15">
                  <c:v>0.013014663869059882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'Country Staton Params'!$AU$2</c:f>
              <c:strCache>
                <c:ptCount val="1"/>
                <c:pt idx="0">
                  <c:v>N. America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'Country Staton Params'!$AQ$3:$AQ$18</c:f>
              <c:strCache>
                <c:ptCount val="16"/>
                <c:pt idx="0">
                  <c:v>SO2</c:v>
                </c:pt>
                <c:pt idx="1">
                  <c:v>NO2</c:v>
                </c:pt>
                <c:pt idx="2">
                  <c:v>NOx</c:v>
                </c:pt>
                <c:pt idx="3">
                  <c:v>PM10</c:v>
                </c:pt>
                <c:pt idx="4">
                  <c:v>PM2.5</c:v>
                </c:pt>
                <c:pt idx="5">
                  <c:v>Pb_aer</c:v>
                </c:pt>
                <c:pt idx="6">
                  <c:v>CO</c:v>
                </c:pt>
                <c:pt idx="7">
                  <c:v>Bz</c:v>
                </c:pt>
                <c:pt idx="8">
                  <c:v>O3</c:v>
                </c:pt>
                <c:pt idx="9">
                  <c:v>VOCs</c:v>
                </c:pt>
                <c:pt idx="10">
                  <c:v>HM4</c:v>
                </c:pt>
                <c:pt idx="11">
                  <c:v>PAH4</c:v>
                </c:pt>
                <c:pt idx="12">
                  <c:v>PM/TSP</c:v>
                </c:pt>
                <c:pt idx="13">
                  <c:v>Ammonia</c:v>
                </c:pt>
                <c:pt idx="14">
                  <c:v>Dust deposition</c:v>
                </c:pt>
                <c:pt idx="15">
                  <c:v>Other</c:v>
                </c:pt>
              </c:strCache>
            </c:strRef>
          </c:cat>
          <c:val>
            <c:numRef>
              <c:f>'Country Staton Params'!$AU$3:$AU$18</c:f>
              <c:numCache>
                <c:ptCount val="16"/>
                <c:pt idx="0">
                  <c:v>8.096544620144606</c:v>
                </c:pt>
                <c:pt idx="1">
                  <c:v>7.805865028700585</c:v>
                </c:pt>
                <c:pt idx="2">
                  <c:v>7.3653736478200305</c:v>
                </c:pt>
                <c:pt idx="3">
                  <c:v>7.369845641534554</c:v>
                </c:pt>
                <c:pt idx="4">
                  <c:v>8.481136079593616</c:v>
                </c:pt>
                <c:pt idx="5">
                  <c:v>7.378789628963601</c:v>
                </c:pt>
                <c:pt idx="6">
                  <c:v>7.886360915562006</c:v>
                </c:pt>
                <c:pt idx="7">
                  <c:v>0</c:v>
                </c:pt>
                <c:pt idx="8">
                  <c:v>7.993688764710567</c:v>
                </c:pt>
                <c:pt idx="9">
                  <c:v>1.1045824474872785</c:v>
                </c:pt>
                <c:pt idx="10">
                  <c:v>0</c:v>
                </c:pt>
                <c:pt idx="11">
                  <c:v>0.044719937145233944</c:v>
                </c:pt>
                <c:pt idx="12">
                  <c:v>0.24819565115604836</c:v>
                </c:pt>
                <c:pt idx="13">
                  <c:v>0.03130395600166376</c:v>
                </c:pt>
                <c:pt idx="14">
                  <c:v>0</c:v>
                </c:pt>
                <c:pt idx="15">
                  <c:v>1.779853498380311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'Country Staton Params'!$AV$2</c:f>
              <c:strCache>
                <c:ptCount val="1"/>
                <c:pt idx="0">
                  <c:v>C. Asia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'Country Staton Params'!$AQ$3:$AQ$18</c:f>
              <c:strCache>
                <c:ptCount val="16"/>
                <c:pt idx="0">
                  <c:v>SO2</c:v>
                </c:pt>
                <c:pt idx="1">
                  <c:v>NO2</c:v>
                </c:pt>
                <c:pt idx="2">
                  <c:v>NOx</c:v>
                </c:pt>
                <c:pt idx="3">
                  <c:v>PM10</c:v>
                </c:pt>
                <c:pt idx="4">
                  <c:v>PM2.5</c:v>
                </c:pt>
                <c:pt idx="5">
                  <c:v>Pb_aer</c:v>
                </c:pt>
                <c:pt idx="6">
                  <c:v>CO</c:v>
                </c:pt>
                <c:pt idx="7">
                  <c:v>Bz</c:v>
                </c:pt>
                <c:pt idx="8">
                  <c:v>O3</c:v>
                </c:pt>
                <c:pt idx="9">
                  <c:v>VOCs</c:v>
                </c:pt>
                <c:pt idx="10">
                  <c:v>HM4</c:v>
                </c:pt>
                <c:pt idx="11">
                  <c:v>PAH4</c:v>
                </c:pt>
                <c:pt idx="12">
                  <c:v>PM/TSP</c:v>
                </c:pt>
                <c:pt idx="13">
                  <c:v>Ammonia</c:v>
                </c:pt>
                <c:pt idx="14">
                  <c:v>Dust deposition</c:v>
                </c:pt>
                <c:pt idx="15">
                  <c:v>Other</c:v>
                </c:pt>
              </c:strCache>
            </c:strRef>
          </c:cat>
          <c:val>
            <c:numRef>
              <c:f>'Country Staton Params'!$AV$3:$AV$18</c:f>
              <c:numCache>
                <c:ptCount val="16"/>
                <c:pt idx="0">
                  <c:v>0.02900626199753383</c:v>
                </c:pt>
                <c:pt idx="1">
                  <c:v>0.28039386597616034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0.28039386597616034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0.02900626199753383</c:v>
                </c:pt>
                <c:pt idx="13">
                  <c:v>0</c:v>
                </c:pt>
                <c:pt idx="14">
                  <c:v>0.25138760397862653</c:v>
                </c:pt>
                <c:pt idx="15">
                  <c:v>0.25138760397862653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'Country Staton Params'!$AW$2</c:f>
              <c:strCache>
                <c:ptCount val="1"/>
                <c:pt idx="0">
                  <c:v>W. Asia 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'Country Staton Params'!$AQ$3:$AQ$18</c:f>
              <c:strCache>
                <c:ptCount val="16"/>
                <c:pt idx="0">
                  <c:v>SO2</c:v>
                </c:pt>
                <c:pt idx="1">
                  <c:v>NO2</c:v>
                </c:pt>
                <c:pt idx="2">
                  <c:v>NOx</c:v>
                </c:pt>
                <c:pt idx="3">
                  <c:v>PM10</c:v>
                </c:pt>
                <c:pt idx="4">
                  <c:v>PM2.5</c:v>
                </c:pt>
                <c:pt idx="5">
                  <c:v>Pb_aer</c:v>
                </c:pt>
                <c:pt idx="6">
                  <c:v>CO</c:v>
                </c:pt>
                <c:pt idx="7">
                  <c:v>Bz</c:v>
                </c:pt>
                <c:pt idx="8">
                  <c:v>O3</c:v>
                </c:pt>
                <c:pt idx="9">
                  <c:v>VOCs</c:v>
                </c:pt>
                <c:pt idx="10">
                  <c:v>HM4</c:v>
                </c:pt>
                <c:pt idx="11">
                  <c:v>PAH4</c:v>
                </c:pt>
                <c:pt idx="12">
                  <c:v>PM/TSP</c:v>
                </c:pt>
                <c:pt idx="13">
                  <c:v>Ammonia</c:v>
                </c:pt>
                <c:pt idx="14">
                  <c:v>Dust deposition</c:v>
                </c:pt>
                <c:pt idx="15">
                  <c:v>Other</c:v>
                </c:pt>
              </c:strCache>
            </c:strRef>
          </c:cat>
          <c:val>
            <c:numRef>
              <c:f>'Country Staton Params'!$AW$3:$AW$18</c:f>
              <c:numCache>
                <c:ptCount val="16"/>
                <c:pt idx="0">
                  <c:v>0.12568861845801602</c:v>
                </c:pt>
                <c:pt idx="1">
                  <c:v>0.035689360796720596</c:v>
                </c:pt>
                <c:pt idx="2">
                  <c:v>0.09310268033927113</c:v>
                </c:pt>
                <c:pt idx="3">
                  <c:v>0.05120647418659912</c:v>
                </c:pt>
                <c:pt idx="4">
                  <c:v>0.0682752989154655</c:v>
                </c:pt>
                <c:pt idx="5">
                  <c:v>0.006206845355951409</c:v>
                </c:pt>
                <c:pt idx="6">
                  <c:v>0.12879204113599174</c:v>
                </c:pt>
                <c:pt idx="7">
                  <c:v>0</c:v>
                </c:pt>
                <c:pt idx="8">
                  <c:v>0.07293043293242905</c:v>
                </c:pt>
                <c:pt idx="9">
                  <c:v>0.0651718762374898</c:v>
                </c:pt>
                <c:pt idx="10">
                  <c:v>0</c:v>
                </c:pt>
                <c:pt idx="11">
                  <c:v>0</c:v>
                </c:pt>
                <c:pt idx="12">
                  <c:v>0.017068824728866373</c:v>
                </c:pt>
                <c:pt idx="13">
                  <c:v>0.006206845355951409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Percent of Docs that measure AQ Param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5"/>
          <c:y val="0.07825"/>
          <c:w val="0.93375"/>
          <c:h val="0.92175"/>
        </c:manualLayout>
      </c:layout>
      <c:barChart>
        <c:barDir val="col"/>
        <c:grouping val="clustered"/>
        <c:varyColors val="0"/>
        <c:ser>
          <c:idx val="0"/>
          <c:order val="0"/>
          <c:tx>
            <c:v>Africa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'Ambient (update)'!$M$1:$BJ$1</c:f>
              <c:strCache>
                <c:ptCount val="50"/>
                <c:pt idx="0">
                  <c:v>SO2</c:v>
                </c:pt>
                <c:pt idx="1">
                  <c:v>PM10</c:v>
                </c:pt>
                <c:pt idx="2">
                  <c:v>NO2</c:v>
                </c:pt>
                <c:pt idx="3">
                  <c:v>NOx</c:v>
                </c:pt>
                <c:pt idx="4">
                  <c:v>CO</c:v>
                </c:pt>
                <c:pt idx="5">
                  <c:v>PM2.5</c:v>
                </c:pt>
                <c:pt idx="6">
                  <c:v>O3</c:v>
                </c:pt>
                <c:pt idx="7">
                  <c:v>Metals (Pb)</c:v>
                </c:pt>
                <c:pt idx="8">
                  <c:v>VOC</c:v>
                </c:pt>
                <c:pt idx="9">
                  <c:v>Benzene</c:v>
                </c:pt>
                <c:pt idx="10">
                  <c:v>Black Carbon/smoke </c:v>
                </c:pt>
                <c:pt idx="11">
                  <c:v>NH3</c:v>
                </c:pt>
                <c:pt idx="12">
                  <c:v>TSP</c:v>
                </c:pt>
                <c:pt idx="13">
                  <c:v>HNO3</c:v>
                </c:pt>
                <c:pt idx="14">
                  <c:v>CH4</c:v>
                </c:pt>
                <c:pt idx="15">
                  <c:v>Aerosols</c:v>
                </c:pt>
                <c:pt idx="16">
                  <c:v>POPs</c:v>
                </c:pt>
                <c:pt idx="17">
                  <c:v>AOD</c:v>
                </c:pt>
                <c:pt idx="18">
                  <c:v>CO2</c:v>
                </c:pt>
                <c:pt idx="19">
                  <c:v>H202</c:v>
                </c:pt>
                <c:pt idx="20">
                  <c:v>HCHO</c:v>
                </c:pt>
                <c:pt idx="21">
                  <c:v>AQI</c:v>
                </c:pt>
                <c:pt idx="22">
                  <c:v>(PAH)Polycyclic Aromatic Hyd</c:v>
                </c:pt>
                <c:pt idx="23">
                  <c:v>Hg</c:v>
                </c:pt>
                <c:pt idx="24">
                  <c:v>Carbonyls </c:v>
                </c:pt>
                <c:pt idx="25">
                  <c:v>Hydrocarbons</c:v>
                </c:pt>
                <c:pt idx="26">
                  <c:v>SO42-</c:v>
                </c:pt>
                <c:pt idx="27">
                  <c:v>Dust</c:v>
                </c:pt>
                <c:pt idx="28">
                  <c:v>Chemical Comp of PM25</c:v>
                </c:pt>
                <c:pt idx="29">
                  <c:v>Ultra fine</c:v>
                </c:pt>
                <c:pt idx="30">
                  <c:v>PAMs</c:v>
                </c:pt>
                <c:pt idx="31">
                  <c:v>Airtoxics</c:v>
                </c:pt>
                <c:pt idx="32">
                  <c:v>N2O</c:v>
                </c:pt>
                <c:pt idx="33">
                  <c:v>Cl-</c:v>
                </c:pt>
                <c:pt idx="34">
                  <c:v>S</c:v>
                </c:pt>
                <c:pt idx="35">
                  <c:v>Organic Comp</c:v>
                </c:pt>
                <c:pt idx="36">
                  <c:v>Dioxins</c:v>
                </c:pt>
                <c:pt idx="37">
                  <c:v>Turans</c:v>
                </c:pt>
                <c:pt idx="38">
                  <c:v>Aerosol Extinction Profile</c:v>
                </c:pt>
                <c:pt idx="39">
                  <c:v>Real Refractive Inex</c:v>
                </c:pt>
                <c:pt idx="40">
                  <c:v>PAN</c:v>
                </c:pt>
                <c:pt idx="41">
                  <c:v>HCN</c:v>
                </c:pt>
                <c:pt idx="42">
                  <c:v>Acetylene</c:v>
                </c:pt>
                <c:pt idx="43">
                  <c:v>glyoxal</c:v>
                </c:pt>
                <c:pt idx="44">
                  <c:v>formic acid</c:v>
                </c:pt>
                <c:pt idx="45">
                  <c:v>Fire locations</c:v>
                </c:pt>
                <c:pt idx="46">
                  <c:v>Emission Invt</c:v>
                </c:pt>
                <c:pt idx="47">
                  <c:v>carbonaceous</c:v>
                </c:pt>
                <c:pt idx="48">
                  <c:v>crustal elements</c:v>
                </c:pt>
                <c:pt idx="49">
                  <c:v>Mn</c:v>
                </c:pt>
              </c:strCache>
            </c:strRef>
          </c:cat>
          <c:val>
            <c:numRef>
              <c:f>'Ambient (update)'!$M$17:$BJ$17</c:f>
              <c:numCache>
                <c:ptCount val="50"/>
                <c:pt idx="0">
                  <c:v>0.5</c:v>
                </c:pt>
                <c:pt idx="1">
                  <c:v>0.42857142857142855</c:v>
                </c:pt>
                <c:pt idx="2">
                  <c:v>0.2857142857142857</c:v>
                </c:pt>
                <c:pt idx="3">
                  <c:v>0.2857142857142857</c:v>
                </c:pt>
                <c:pt idx="4">
                  <c:v>0.42857142857142855</c:v>
                </c:pt>
                <c:pt idx="5">
                  <c:v>0.2857142857142857</c:v>
                </c:pt>
                <c:pt idx="6">
                  <c:v>0.21428571428571427</c:v>
                </c:pt>
                <c:pt idx="7">
                  <c:v>0.2857142857142857</c:v>
                </c:pt>
                <c:pt idx="8">
                  <c:v>0.14285714285714285</c:v>
                </c:pt>
                <c:pt idx="9">
                  <c:v>0.14285714285714285</c:v>
                </c:pt>
                <c:pt idx="10">
                  <c:v>0.07142857142857142</c:v>
                </c:pt>
                <c:pt idx="11">
                  <c:v>0.07142857142857142</c:v>
                </c:pt>
                <c:pt idx="12">
                  <c:v>0.07142857142857142</c:v>
                </c:pt>
                <c:pt idx="13">
                  <c:v>0</c:v>
                </c:pt>
                <c:pt idx="14">
                  <c:v>0.07142857142857142</c:v>
                </c:pt>
                <c:pt idx="15">
                  <c:v>0</c:v>
                </c:pt>
                <c:pt idx="16">
                  <c:v>0.07142857142857142</c:v>
                </c:pt>
                <c:pt idx="17">
                  <c:v>0</c:v>
                </c:pt>
                <c:pt idx="18">
                  <c:v>0.07142857142857142</c:v>
                </c:pt>
                <c:pt idx="19">
                  <c:v>0</c:v>
                </c:pt>
                <c:pt idx="20">
                  <c:v>0</c:v>
                </c:pt>
                <c:pt idx="21">
                  <c:v>0.07142857142857142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0.07142857142857142</c:v>
                </c:pt>
                <c:pt idx="26">
                  <c:v>0</c:v>
                </c:pt>
                <c:pt idx="27">
                  <c:v>0.14285714285714285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0.07142857142857142</c:v>
                </c:pt>
                <c:pt idx="33">
                  <c:v>0</c:v>
                </c:pt>
                <c:pt idx="34">
                  <c:v>0.07142857142857142</c:v>
                </c:pt>
                <c:pt idx="35">
                  <c:v>0.07142857142857142</c:v>
                </c:pt>
                <c:pt idx="36">
                  <c:v>0.07142857142857142</c:v>
                </c:pt>
                <c:pt idx="37">
                  <c:v>0.07142857142857142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0.07142857142857142</c:v>
                </c:pt>
              </c:numCache>
            </c:numRef>
          </c:val>
        </c:ser>
        <c:ser>
          <c:idx val="1"/>
          <c:order val="1"/>
          <c:tx>
            <c:v>Asia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'Ambient (update)'!$M$1:$BJ$1</c:f>
              <c:strCache>
                <c:ptCount val="50"/>
                <c:pt idx="0">
                  <c:v>SO2</c:v>
                </c:pt>
                <c:pt idx="1">
                  <c:v>PM10</c:v>
                </c:pt>
                <c:pt idx="2">
                  <c:v>NO2</c:v>
                </c:pt>
                <c:pt idx="3">
                  <c:v>NOx</c:v>
                </c:pt>
                <c:pt idx="4">
                  <c:v>CO</c:v>
                </c:pt>
                <c:pt idx="5">
                  <c:v>PM2.5</c:v>
                </c:pt>
                <c:pt idx="6">
                  <c:v>O3</c:v>
                </c:pt>
                <c:pt idx="7">
                  <c:v>Metals (Pb)</c:v>
                </c:pt>
                <c:pt idx="8">
                  <c:v>VOC</c:v>
                </c:pt>
                <c:pt idx="9">
                  <c:v>Benzene</c:v>
                </c:pt>
                <c:pt idx="10">
                  <c:v>Black Carbon/smoke </c:v>
                </c:pt>
                <c:pt idx="11">
                  <c:v>NH3</c:v>
                </c:pt>
                <c:pt idx="12">
                  <c:v>TSP</c:v>
                </c:pt>
                <c:pt idx="13">
                  <c:v>HNO3</c:v>
                </c:pt>
                <c:pt idx="14">
                  <c:v>CH4</c:v>
                </c:pt>
                <c:pt idx="15">
                  <c:v>Aerosols</c:v>
                </c:pt>
                <c:pt idx="16">
                  <c:v>POPs</c:v>
                </c:pt>
                <c:pt idx="17">
                  <c:v>AOD</c:v>
                </c:pt>
                <c:pt idx="18">
                  <c:v>CO2</c:v>
                </c:pt>
                <c:pt idx="19">
                  <c:v>H202</c:v>
                </c:pt>
                <c:pt idx="20">
                  <c:v>HCHO</c:v>
                </c:pt>
                <c:pt idx="21">
                  <c:v>AQI</c:v>
                </c:pt>
                <c:pt idx="22">
                  <c:v>(PAH)Polycyclic Aromatic Hyd</c:v>
                </c:pt>
                <c:pt idx="23">
                  <c:v>Hg</c:v>
                </c:pt>
                <c:pt idx="24">
                  <c:v>Carbonyls </c:v>
                </c:pt>
                <c:pt idx="25">
                  <c:v>Hydrocarbons</c:v>
                </c:pt>
                <c:pt idx="26">
                  <c:v>SO42-</c:v>
                </c:pt>
                <c:pt idx="27">
                  <c:v>Dust</c:v>
                </c:pt>
                <c:pt idx="28">
                  <c:v>Chemical Comp of PM25</c:v>
                </c:pt>
                <c:pt idx="29">
                  <c:v>Ultra fine</c:v>
                </c:pt>
                <c:pt idx="30">
                  <c:v>PAMs</c:v>
                </c:pt>
                <c:pt idx="31">
                  <c:v>Airtoxics</c:v>
                </c:pt>
                <c:pt idx="32">
                  <c:v>N2O</c:v>
                </c:pt>
                <c:pt idx="33">
                  <c:v>Cl-</c:v>
                </c:pt>
                <c:pt idx="34">
                  <c:v>S</c:v>
                </c:pt>
                <c:pt idx="35">
                  <c:v>Organic Comp</c:v>
                </c:pt>
                <c:pt idx="36">
                  <c:v>Dioxins</c:v>
                </c:pt>
                <c:pt idx="37">
                  <c:v>Turans</c:v>
                </c:pt>
                <c:pt idx="38">
                  <c:v>Aerosol Extinction Profile</c:v>
                </c:pt>
                <c:pt idx="39">
                  <c:v>Real Refractive Inex</c:v>
                </c:pt>
                <c:pt idx="40">
                  <c:v>PAN</c:v>
                </c:pt>
                <c:pt idx="41">
                  <c:v>HCN</c:v>
                </c:pt>
                <c:pt idx="42">
                  <c:v>Acetylene</c:v>
                </c:pt>
                <c:pt idx="43">
                  <c:v>glyoxal</c:v>
                </c:pt>
                <c:pt idx="44">
                  <c:v>formic acid</c:v>
                </c:pt>
                <c:pt idx="45">
                  <c:v>Fire locations</c:v>
                </c:pt>
                <c:pt idx="46">
                  <c:v>Emission Invt</c:v>
                </c:pt>
                <c:pt idx="47">
                  <c:v>carbonaceous</c:v>
                </c:pt>
                <c:pt idx="48">
                  <c:v>crustal elements</c:v>
                </c:pt>
                <c:pt idx="49">
                  <c:v>Mn</c:v>
                </c:pt>
              </c:strCache>
            </c:strRef>
          </c:cat>
          <c:val>
            <c:numRef>
              <c:f>'Ambient (update)'!$M$27:$BJ$27</c:f>
              <c:numCache>
                <c:ptCount val="50"/>
                <c:pt idx="0">
                  <c:v>1</c:v>
                </c:pt>
                <c:pt idx="1">
                  <c:v>0.8333333333333334</c:v>
                </c:pt>
                <c:pt idx="2">
                  <c:v>0.8333333333333334</c:v>
                </c:pt>
                <c:pt idx="3">
                  <c:v>0.3333333333333333</c:v>
                </c:pt>
                <c:pt idx="4">
                  <c:v>0.6666666666666666</c:v>
                </c:pt>
                <c:pt idx="5">
                  <c:v>0.5</c:v>
                </c:pt>
                <c:pt idx="6">
                  <c:v>0.6666666666666666</c:v>
                </c:pt>
                <c:pt idx="7">
                  <c:v>0.16666666666666666</c:v>
                </c:pt>
                <c:pt idx="8">
                  <c:v>0</c:v>
                </c:pt>
                <c:pt idx="9">
                  <c:v>0</c:v>
                </c:pt>
                <c:pt idx="10">
                  <c:v>0.16666666666666666</c:v>
                </c:pt>
                <c:pt idx="11">
                  <c:v>0.16666666666666666</c:v>
                </c:pt>
                <c:pt idx="12">
                  <c:v>0.5</c:v>
                </c:pt>
                <c:pt idx="13">
                  <c:v>0.3333333333333333</c:v>
                </c:pt>
                <c:pt idx="14">
                  <c:v>0</c:v>
                </c:pt>
                <c:pt idx="15">
                  <c:v>0.16666666666666666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0.3333333333333333</c:v>
                </c:pt>
                <c:pt idx="27">
                  <c:v>0</c:v>
                </c:pt>
                <c:pt idx="28">
                  <c:v>0.16666666666666666</c:v>
                </c:pt>
                <c:pt idx="29">
                  <c:v>0.16666666666666666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0.16666666666666666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0.16666666666666666</c:v>
                </c:pt>
                <c:pt idx="48">
                  <c:v>0.16666666666666666</c:v>
                </c:pt>
                <c:pt idx="49">
                  <c:v>0</c:v>
                </c:pt>
              </c:numCache>
            </c:numRef>
          </c:val>
        </c:ser>
        <c:ser>
          <c:idx val="2"/>
          <c:order val="2"/>
          <c:tx>
            <c:v>Europe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'Ambient (update)'!$M$1:$BJ$1</c:f>
              <c:strCache>
                <c:ptCount val="50"/>
                <c:pt idx="0">
                  <c:v>SO2</c:v>
                </c:pt>
                <c:pt idx="1">
                  <c:v>PM10</c:v>
                </c:pt>
                <c:pt idx="2">
                  <c:v>NO2</c:v>
                </c:pt>
                <c:pt idx="3">
                  <c:v>NOx</c:v>
                </c:pt>
                <c:pt idx="4">
                  <c:v>CO</c:v>
                </c:pt>
                <c:pt idx="5">
                  <c:v>PM2.5</c:v>
                </c:pt>
                <c:pt idx="6">
                  <c:v>O3</c:v>
                </c:pt>
                <c:pt idx="7">
                  <c:v>Metals (Pb)</c:v>
                </c:pt>
                <c:pt idx="8">
                  <c:v>VOC</c:v>
                </c:pt>
                <c:pt idx="9">
                  <c:v>Benzene</c:v>
                </c:pt>
                <c:pt idx="10">
                  <c:v>Black Carbon/smoke </c:v>
                </c:pt>
                <c:pt idx="11">
                  <c:v>NH3</c:v>
                </c:pt>
                <c:pt idx="12">
                  <c:v>TSP</c:v>
                </c:pt>
                <c:pt idx="13">
                  <c:v>HNO3</c:v>
                </c:pt>
                <c:pt idx="14">
                  <c:v>CH4</c:v>
                </c:pt>
                <c:pt idx="15">
                  <c:v>Aerosols</c:v>
                </c:pt>
                <c:pt idx="16">
                  <c:v>POPs</c:v>
                </c:pt>
                <c:pt idx="17">
                  <c:v>AOD</c:v>
                </c:pt>
                <c:pt idx="18">
                  <c:v>CO2</c:v>
                </c:pt>
                <c:pt idx="19">
                  <c:v>H202</c:v>
                </c:pt>
                <c:pt idx="20">
                  <c:v>HCHO</c:v>
                </c:pt>
                <c:pt idx="21">
                  <c:v>AQI</c:v>
                </c:pt>
                <c:pt idx="22">
                  <c:v>(PAH)Polycyclic Aromatic Hyd</c:v>
                </c:pt>
                <c:pt idx="23">
                  <c:v>Hg</c:v>
                </c:pt>
                <c:pt idx="24">
                  <c:v>Carbonyls </c:v>
                </c:pt>
                <c:pt idx="25">
                  <c:v>Hydrocarbons</c:v>
                </c:pt>
                <c:pt idx="26">
                  <c:v>SO42-</c:v>
                </c:pt>
                <c:pt idx="27">
                  <c:v>Dust</c:v>
                </c:pt>
                <c:pt idx="28">
                  <c:v>Chemical Comp of PM25</c:v>
                </c:pt>
                <c:pt idx="29">
                  <c:v>Ultra fine</c:v>
                </c:pt>
                <c:pt idx="30">
                  <c:v>PAMs</c:v>
                </c:pt>
                <c:pt idx="31">
                  <c:v>Airtoxics</c:v>
                </c:pt>
                <c:pt idx="32">
                  <c:v>N2O</c:v>
                </c:pt>
                <c:pt idx="33">
                  <c:v>Cl-</c:v>
                </c:pt>
                <c:pt idx="34">
                  <c:v>S</c:v>
                </c:pt>
                <c:pt idx="35">
                  <c:v>Organic Comp</c:v>
                </c:pt>
                <c:pt idx="36">
                  <c:v>Dioxins</c:v>
                </c:pt>
                <c:pt idx="37">
                  <c:v>Turans</c:v>
                </c:pt>
                <c:pt idx="38">
                  <c:v>Aerosol Extinction Profile</c:v>
                </c:pt>
                <c:pt idx="39">
                  <c:v>Real Refractive Inex</c:v>
                </c:pt>
                <c:pt idx="40">
                  <c:v>PAN</c:v>
                </c:pt>
                <c:pt idx="41">
                  <c:v>HCN</c:v>
                </c:pt>
                <c:pt idx="42">
                  <c:v>Acetylene</c:v>
                </c:pt>
                <c:pt idx="43">
                  <c:v>glyoxal</c:v>
                </c:pt>
                <c:pt idx="44">
                  <c:v>formic acid</c:v>
                </c:pt>
                <c:pt idx="45">
                  <c:v>Fire locations</c:v>
                </c:pt>
                <c:pt idx="46">
                  <c:v>Emission Invt</c:v>
                </c:pt>
                <c:pt idx="47">
                  <c:v>carbonaceous</c:v>
                </c:pt>
                <c:pt idx="48">
                  <c:v>crustal elements</c:v>
                </c:pt>
                <c:pt idx="49">
                  <c:v>Mn</c:v>
                </c:pt>
              </c:strCache>
            </c:strRef>
          </c:cat>
          <c:val>
            <c:numRef>
              <c:f>'Ambient (update)'!$M$39:$BJ$39</c:f>
              <c:numCache>
                <c:ptCount val="50"/>
                <c:pt idx="0">
                  <c:v>0.7142857142857143</c:v>
                </c:pt>
                <c:pt idx="1">
                  <c:v>0.8571428571428571</c:v>
                </c:pt>
                <c:pt idx="2">
                  <c:v>0.8571428571428571</c:v>
                </c:pt>
                <c:pt idx="3">
                  <c:v>0.5714285714285714</c:v>
                </c:pt>
                <c:pt idx="4">
                  <c:v>0.7142857142857143</c:v>
                </c:pt>
                <c:pt idx="5">
                  <c:v>0.8571428571428571</c:v>
                </c:pt>
                <c:pt idx="6">
                  <c:v>0.42857142857142855</c:v>
                </c:pt>
                <c:pt idx="7">
                  <c:v>0.2857142857142857</c:v>
                </c:pt>
                <c:pt idx="8">
                  <c:v>0.2857142857142857</c:v>
                </c:pt>
                <c:pt idx="9">
                  <c:v>0.5714285714285714</c:v>
                </c:pt>
                <c:pt idx="10">
                  <c:v>0.2857142857142857</c:v>
                </c:pt>
                <c:pt idx="11">
                  <c:v>0.14285714285714285</c:v>
                </c:pt>
                <c:pt idx="12">
                  <c:v>0</c:v>
                </c:pt>
                <c:pt idx="13">
                  <c:v>0.14285714285714285</c:v>
                </c:pt>
                <c:pt idx="14">
                  <c:v>0.14285714285714285</c:v>
                </c:pt>
                <c:pt idx="15">
                  <c:v>0.14285714285714285</c:v>
                </c:pt>
                <c:pt idx="16">
                  <c:v>0.14285714285714285</c:v>
                </c:pt>
                <c:pt idx="17">
                  <c:v>0.14285714285714285</c:v>
                </c:pt>
                <c:pt idx="18">
                  <c:v>0</c:v>
                </c:pt>
                <c:pt idx="19">
                  <c:v>0.14285714285714285</c:v>
                </c:pt>
                <c:pt idx="20">
                  <c:v>0</c:v>
                </c:pt>
                <c:pt idx="21">
                  <c:v>0.14285714285714285</c:v>
                </c:pt>
                <c:pt idx="22">
                  <c:v>0.14285714285714285</c:v>
                </c:pt>
                <c:pt idx="23">
                  <c:v>0.14285714285714285</c:v>
                </c:pt>
                <c:pt idx="24">
                  <c:v>0.14285714285714285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0.14285714285714285</c:v>
                </c:pt>
                <c:pt idx="29">
                  <c:v>0.14285714285714285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"/>
          <c:order val="3"/>
          <c:tx>
            <c:v>N. Am. 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'Ambient (update)'!$M$1:$BJ$1</c:f>
              <c:strCache>
                <c:ptCount val="50"/>
                <c:pt idx="0">
                  <c:v>SO2</c:v>
                </c:pt>
                <c:pt idx="1">
                  <c:v>PM10</c:v>
                </c:pt>
                <c:pt idx="2">
                  <c:v>NO2</c:v>
                </c:pt>
                <c:pt idx="3">
                  <c:v>NOx</c:v>
                </c:pt>
                <c:pt idx="4">
                  <c:v>CO</c:v>
                </c:pt>
                <c:pt idx="5">
                  <c:v>PM2.5</c:v>
                </c:pt>
                <c:pt idx="6">
                  <c:v>O3</c:v>
                </c:pt>
                <c:pt idx="7">
                  <c:v>Metals (Pb)</c:v>
                </c:pt>
                <c:pt idx="8">
                  <c:v>VOC</c:v>
                </c:pt>
                <c:pt idx="9">
                  <c:v>Benzene</c:v>
                </c:pt>
                <c:pt idx="10">
                  <c:v>Black Carbon/smoke </c:v>
                </c:pt>
                <c:pt idx="11">
                  <c:v>NH3</c:v>
                </c:pt>
                <c:pt idx="12">
                  <c:v>TSP</c:v>
                </c:pt>
                <c:pt idx="13">
                  <c:v>HNO3</c:v>
                </c:pt>
                <c:pt idx="14">
                  <c:v>CH4</c:v>
                </c:pt>
                <c:pt idx="15">
                  <c:v>Aerosols</c:v>
                </c:pt>
                <c:pt idx="16">
                  <c:v>POPs</c:v>
                </c:pt>
                <c:pt idx="17">
                  <c:v>AOD</c:v>
                </c:pt>
                <c:pt idx="18">
                  <c:v>CO2</c:v>
                </c:pt>
                <c:pt idx="19">
                  <c:v>H202</c:v>
                </c:pt>
                <c:pt idx="20">
                  <c:v>HCHO</c:v>
                </c:pt>
                <c:pt idx="21">
                  <c:v>AQI</c:v>
                </c:pt>
                <c:pt idx="22">
                  <c:v>(PAH)Polycyclic Aromatic Hyd</c:v>
                </c:pt>
                <c:pt idx="23">
                  <c:v>Hg</c:v>
                </c:pt>
                <c:pt idx="24">
                  <c:v>Carbonyls </c:v>
                </c:pt>
                <c:pt idx="25">
                  <c:v>Hydrocarbons</c:v>
                </c:pt>
                <c:pt idx="26">
                  <c:v>SO42-</c:v>
                </c:pt>
                <c:pt idx="27">
                  <c:v>Dust</c:v>
                </c:pt>
                <c:pt idx="28">
                  <c:v>Chemical Comp of PM25</c:v>
                </c:pt>
                <c:pt idx="29">
                  <c:v>Ultra fine</c:v>
                </c:pt>
                <c:pt idx="30">
                  <c:v>PAMs</c:v>
                </c:pt>
                <c:pt idx="31">
                  <c:v>Airtoxics</c:v>
                </c:pt>
                <c:pt idx="32">
                  <c:v>N2O</c:v>
                </c:pt>
                <c:pt idx="33">
                  <c:v>Cl-</c:v>
                </c:pt>
                <c:pt idx="34">
                  <c:v>S</c:v>
                </c:pt>
                <c:pt idx="35">
                  <c:v>Organic Comp</c:v>
                </c:pt>
                <c:pt idx="36">
                  <c:v>Dioxins</c:v>
                </c:pt>
                <c:pt idx="37">
                  <c:v>Turans</c:v>
                </c:pt>
                <c:pt idx="38">
                  <c:v>Aerosol Extinction Profile</c:v>
                </c:pt>
                <c:pt idx="39">
                  <c:v>Real Refractive Inex</c:v>
                </c:pt>
                <c:pt idx="40">
                  <c:v>PAN</c:v>
                </c:pt>
                <c:pt idx="41">
                  <c:v>HCN</c:v>
                </c:pt>
                <c:pt idx="42">
                  <c:v>Acetylene</c:v>
                </c:pt>
                <c:pt idx="43">
                  <c:v>glyoxal</c:v>
                </c:pt>
                <c:pt idx="44">
                  <c:v>formic acid</c:v>
                </c:pt>
                <c:pt idx="45">
                  <c:v>Fire locations</c:v>
                </c:pt>
                <c:pt idx="46">
                  <c:v>Emission Invt</c:v>
                </c:pt>
                <c:pt idx="47">
                  <c:v>carbonaceous</c:v>
                </c:pt>
                <c:pt idx="48">
                  <c:v>crustal elements</c:v>
                </c:pt>
                <c:pt idx="49">
                  <c:v>Mn</c:v>
                </c:pt>
              </c:strCache>
            </c:strRef>
          </c:cat>
          <c:val>
            <c:numRef>
              <c:f>'Ambient (update)'!$M$73:$BJ$73</c:f>
              <c:numCache>
                <c:ptCount val="50"/>
                <c:pt idx="0">
                  <c:v>0.7333333333333333</c:v>
                </c:pt>
                <c:pt idx="1">
                  <c:v>0.6</c:v>
                </c:pt>
                <c:pt idx="2">
                  <c:v>0.7333333333333333</c:v>
                </c:pt>
                <c:pt idx="3">
                  <c:v>0.26666666666666666</c:v>
                </c:pt>
                <c:pt idx="4">
                  <c:v>0.5333333333333333</c:v>
                </c:pt>
                <c:pt idx="5">
                  <c:v>0.6666666666666666</c:v>
                </c:pt>
                <c:pt idx="6">
                  <c:v>0.7333333333333333</c:v>
                </c:pt>
                <c:pt idx="7">
                  <c:v>0.06666666666666667</c:v>
                </c:pt>
                <c:pt idx="8">
                  <c:v>0.13333333333333333</c:v>
                </c:pt>
                <c:pt idx="9">
                  <c:v>0</c:v>
                </c:pt>
                <c:pt idx="10">
                  <c:v>0.06666666666666667</c:v>
                </c:pt>
                <c:pt idx="11">
                  <c:v>0.13333333333333333</c:v>
                </c:pt>
                <c:pt idx="12">
                  <c:v>0</c:v>
                </c:pt>
                <c:pt idx="13">
                  <c:v>0.13333333333333333</c:v>
                </c:pt>
                <c:pt idx="14">
                  <c:v>0.06666666666666667</c:v>
                </c:pt>
                <c:pt idx="15">
                  <c:v>0.2</c:v>
                </c:pt>
                <c:pt idx="16">
                  <c:v>0</c:v>
                </c:pt>
                <c:pt idx="17">
                  <c:v>0.2</c:v>
                </c:pt>
                <c:pt idx="18">
                  <c:v>0.13333333333333333</c:v>
                </c:pt>
                <c:pt idx="19">
                  <c:v>0.06666666666666667</c:v>
                </c:pt>
                <c:pt idx="20">
                  <c:v>0.2</c:v>
                </c:pt>
                <c:pt idx="21">
                  <c:v>0.06666666666666667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0.06666666666666667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0.06666666666666667</c:v>
                </c:pt>
                <c:pt idx="39">
                  <c:v>0.06666666666666667</c:v>
                </c:pt>
                <c:pt idx="40">
                  <c:v>0.06666666666666667</c:v>
                </c:pt>
                <c:pt idx="41">
                  <c:v>0.06666666666666667</c:v>
                </c:pt>
                <c:pt idx="42">
                  <c:v>0.06666666666666667</c:v>
                </c:pt>
                <c:pt idx="43">
                  <c:v>0.06666666666666667</c:v>
                </c:pt>
                <c:pt idx="44">
                  <c:v>0.06666666666666667</c:v>
                </c:pt>
                <c:pt idx="45">
                  <c:v>0.06666666666666667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4"/>
          <c:order val="4"/>
          <c:tx>
            <c:v>S. Am.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'Ambient (update)'!$M$1:$BJ$1</c:f>
              <c:strCache>
                <c:ptCount val="50"/>
                <c:pt idx="0">
                  <c:v>SO2</c:v>
                </c:pt>
                <c:pt idx="1">
                  <c:v>PM10</c:v>
                </c:pt>
                <c:pt idx="2">
                  <c:v>NO2</c:v>
                </c:pt>
                <c:pt idx="3">
                  <c:v>NOx</c:v>
                </c:pt>
                <c:pt idx="4">
                  <c:v>CO</c:v>
                </c:pt>
                <c:pt idx="5">
                  <c:v>PM2.5</c:v>
                </c:pt>
                <c:pt idx="6">
                  <c:v>O3</c:v>
                </c:pt>
                <c:pt idx="7">
                  <c:v>Metals (Pb)</c:v>
                </c:pt>
                <c:pt idx="8">
                  <c:v>VOC</c:v>
                </c:pt>
                <c:pt idx="9">
                  <c:v>Benzene</c:v>
                </c:pt>
                <c:pt idx="10">
                  <c:v>Black Carbon/smoke </c:v>
                </c:pt>
                <c:pt idx="11">
                  <c:v>NH3</c:v>
                </c:pt>
                <c:pt idx="12">
                  <c:v>TSP</c:v>
                </c:pt>
                <c:pt idx="13">
                  <c:v>HNO3</c:v>
                </c:pt>
                <c:pt idx="14">
                  <c:v>CH4</c:v>
                </c:pt>
                <c:pt idx="15">
                  <c:v>Aerosols</c:v>
                </c:pt>
                <c:pt idx="16">
                  <c:v>POPs</c:v>
                </c:pt>
                <c:pt idx="17">
                  <c:v>AOD</c:v>
                </c:pt>
                <c:pt idx="18">
                  <c:v>CO2</c:v>
                </c:pt>
                <c:pt idx="19">
                  <c:v>H202</c:v>
                </c:pt>
                <c:pt idx="20">
                  <c:v>HCHO</c:v>
                </c:pt>
                <c:pt idx="21">
                  <c:v>AQI</c:v>
                </c:pt>
                <c:pt idx="22">
                  <c:v>(PAH)Polycyclic Aromatic Hyd</c:v>
                </c:pt>
                <c:pt idx="23">
                  <c:v>Hg</c:v>
                </c:pt>
                <c:pt idx="24">
                  <c:v>Carbonyls </c:v>
                </c:pt>
                <c:pt idx="25">
                  <c:v>Hydrocarbons</c:v>
                </c:pt>
                <c:pt idx="26">
                  <c:v>SO42-</c:v>
                </c:pt>
                <c:pt idx="27">
                  <c:v>Dust</c:v>
                </c:pt>
                <c:pt idx="28">
                  <c:v>Chemical Comp of PM25</c:v>
                </c:pt>
                <c:pt idx="29">
                  <c:v>Ultra fine</c:v>
                </c:pt>
                <c:pt idx="30">
                  <c:v>PAMs</c:v>
                </c:pt>
                <c:pt idx="31">
                  <c:v>Airtoxics</c:v>
                </c:pt>
                <c:pt idx="32">
                  <c:v>N2O</c:v>
                </c:pt>
                <c:pt idx="33">
                  <c:v>Cl-</c:v>
                </c:pt>
                <c:pt idx="34">
                  <c:v>S</c:v>
                </c:pt>
                <c:pt idx="35">
                  <c:v>Organic Comp</c:v>
                </c:pt>
                <c:pt idx="36">
                  <c:v>Dioxins</c:v>
                </c:pt>
                <c:pt idx="37">
                  <c:v>Turans</c:v>
                </c:pt>
                <c:pt idx="38">
                  <c:v>Aerosol Extinction Profile</c:v>
                </c:pt>
                <c:pt idx="39">
                  <c:v>Real Refractive Inex</c:v>
                </c:pt>
                <c:pt idx="40">
                  <c:v>PAN</c:v>
                </c:pt>
                <c:pt idx="41">
                  <c:v>HCN</c:v>
                </c:pt>
                <c:pt idx="42">
                  <c:v>Acetylene</c:v>
                </c:pt>
                <c:pt idx="43">
                  <c:v>glyoxal</c:v>
                </c:pt>
                <c:pt idx="44">
                  <c:v>formic acid</c:v>
                </c:pt>
                <c:pt idx="45">
                  <c:v>Fire locations</c:v>
                </c:pt>
                <c:pt idx="46">
                  <c:v>Emission Invt</c:v>
                </c:pt>
                <c:pt idx="47">
                  <c:v>carbonaceous</c:v>
                </c:pt>
                <c:pt idx="48">
                  <c:v>crustal elements</c:v>
                </c:pt>
                <c:pt idx="49">
                  <c:v>Mn</c:v>
                </c:pt>
              </c:strCache>
            </c:strRef>
          </c:cat>
          <c:val>
            <c:numRef>
              <c:f>'Ambient (update)'!$M$80:$BJ$80</c:f>
              <c:numCache>
                <c:ptCount val="5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0.5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axId val="24336464"/>
        <c:axId val="17701585"/>
      </c:barChart>
      <c:catAx>
        <c:axId val="243364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701585"/>
        <c:crosses val="autoZero"/>
        <c:auto val="1"/>
        <c:lblOffset val="100"/>
        <c:tickLblSkip val="1"/>
        <c:noMultiLvlLbl val="0"/>
      </c:catAx>
      <c:valAx>
        <c:axId val="17701585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3364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15"/>
          <c:y val="0.95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AQ Param Distribution for Africa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'Ambient (update)'!$M$1:$BJ$1</c:f>
              <c:strCache>
                <c:ptCount val="50"/>
                <c:pt idx="0">
                  <c:v>SO2</c:v>
                </c:pt>
                <c:pt idx="1">
                  <c:v>PM10</c:v>
                </c:pt>
                <c:pt idx="2">
                  <c:v>NO2</c:v>
                </c:pt>
                <c:pt idx="3">
                  <c:v>NOx</c:v>
                </c:pt>
                <c:pt idx="4">
                  <c:v>CO</c:v>
                </c:pt>
                <c:pt idx="5">
                  <c:v>PM2.5</c:v>
                </c:pt>
                <c:pt idx="6">
                  <c:v>O3</c:v>
                </c:pt>
                <c:pt idx="7">
                  <c:v>Metals (Pb)</c:v>
                </c:pt>
                <c:pt idx="8">
                  <c:v>VOC</c:v>
                </c:pt>
                <c:pt idx="9">
                  <c:v>Benzene</c:v>
                </c:pt>
                <c:pt idx="10">
                  <c:v>Black Carbon/smoke </c:v>
                </c:pt>
                <c:pt idx="11">
                  <c:v>NH3</c:v>
                </c:pt>
                <c:pt idx="12">
                  <c:v>TSP</c:v>
                </c:pt>
                <c:pt idx="13">
                  <c:v>HNO3</c:v>
                </c:pt>
                <c:pt idx="14">
                  <c:v>CH4</c:v>
                </c:pt>
                <c:pt idx="15">
                  <c:v>Aerosols</c:v>
                </c:pt>
                <c:pt idx="16">
                  <c:v>POPs</c:v>
                </c:pt>
                <c:pt idx="17">
                  <c:v>AOD</c:v>
                </c:pt>
                <c:pt idx="18">
                  <c:v>CO2</c:v>
                </c:pt>
                <c:pt idx="19">
                  <c:v>H202</c:v>
                </c:pt>
                <c:pt idx="20">
                  <c:v>HCHO</c:v>
                </c:pt>
                <c:pt idx="21">
                  <c:v>AQI</c:v>
                </c:pt>
                <c:pt idx="22">
                  <c:v>(PAH)Polycyclic Aromatic Hyd</c:v>
                </c:pt>
                <c:pt idx="23">
                  <c:v>Hg</c:v>
                </c:pt>
                <c:pt idx="24">
                  <c:v>Carbonyls </c:v>
                </c:pt>
                <c:pt idx="25">
                  <c:v>Hydrocarbons</c:v>
                </c:pt>
                <c:pt idx="26">
                  <c:v>SO42-</c:v>
                </c:pt>
                <c:pt idx="27">
                  <c:v>Dust</c:v>
                </c:pt>
                <c:pt idx="28">
                  <c:v>Chemical Comp of PM25</c:v>
                </c:pt>
                <c:pt idx="29">
                  <c:v>Ultra fine</c:v>
                </c:pt>
                <c:pt idx="30">
                  <c:v>PAMs</c:v>
                </c:pt>
                <c:pt idx="31">
                  <c:v>Airtoxics</c:v>
                </c:pt>
                <c:pt idx="32">
                  <c:v>N2O</c:v>
                </c:pt>
                <c:pt idx="33">
                  <c:v>Cl-</c:v>
                </c:pt>
                <c:pt idx="34">
                  <c:v>S</c:v>
                </c:pt>
                <c:pt idx="35">
                  <c:v>Organic Comp</c:v>
                </c:pt>
                <c:pt idx="36">
                  <c:v>Dioxins</c:v>
                </c:pt>
                <c:pt idx="37">
                  <c:v>Turans</c:v>
                </c:pt>
                <c:pt idx="38">
                  <c:v>Aerosol Extinction Profile</c:v>
                </c:pt>
                <c:pt idx="39">
                  <c:v>Real Refractive Inex</c:v>
                </c:pt>
                <c:pt idx="40">
                  <c:v>PAN</c:v>
                </c:pt>
                <c:pt idx="41">
                  <c:v>HCN</c:v>
                </c:pt>
                <c:pt idx="42">
                  <c:v>Acetylene</c:v>
                </c:pt>
                <c:pt idx="43">
                  <c:v>glyoxal</c:v>
                </c:pt>
                <c:pt idx="44">
                  <c:v>formic acid</c:v>
                </c:pt>
                <c:pt idx="45">
                  <c:v>Fire locations</c:v>
                </c:pt>
                <c:pt idx="46">
                  <c:v>Emission Invt</c:v>
                </c:pt>
                <c:pt idx="47">
                  <c:v>carbonaceous</c:v>
                </c:pt>
                <c:pt idx="48">
                  <c:v>crustal elements</c:v>
                </c:pt>
                <c:pt idx="49">
                  <c:v>Mn</c:v>
                </c:pt>
              </c:strCache>
            </c:strRef>
          </c:cat>
          <c:val>
            <c:numRef>
              <c:f>'Ambient (update)'!$M$17:$BJ$17</c:f>
              <c:numCache>
                <c:ptCount val="50"/>
                <c:pt idx="0">
                  <c:v>0.5</c:v>
                </c:pt>
                <c:pt idx="1">
                  <c:v>0.42857142857142855</c:v>
                </c:pt>
                <c:pt idx="2">
                  <c:v>0.2857142857142857</c:v>
                </c:pt>
                <c:pt idx="3">
                  <c:v>0.2857142857142857</c:v>
                </c:pt>
                <c:pt idx="4">
                  <c:v>0.42857142857142855</c:v>
                </c:pt>
                <c:pt idx="5">
                  <c:v>0.2857142857142857</c:v>
                </c:pt>
                <c:pt idx="6">
                  <c:v>0.21428571428571427</c:v>
                </c:pt>
                <c:pt idx="7">
                  <c:v>0.2857142857142857</c:v>
                </c:pt>
                <c:pt idx="8">
                  <c:v>0.14285714285714285</c:v>
                </c:pt>
                <c:pt idx="9">
                  <c:v>0.14285714285714285</c:v>
                </c:pt>
                <c:pt idx="10">
                  <c:v>0.07142857142857142</c:v>
                </c:pt>
                <c:pt idx="11">
                  <c:v>0.07142857142857142</c:v>
                </c:pt>
                <c:pt idx="12">
                  <c:v>0.07142857142857142</c:v>
                </c:pt>
                <c:pt idx="13">
                  <c:v>0</c:v>
                </c:pt>
                <c:pt idx="14">
                  <c:v>0.07142857142857142</c:v>
                </c:pt>
                <c:pt idx="15">
                  <c:v>0</c:v>
                </c:pt>
                <c:pt idx="16">
                  <c:v>0.07142857142857142</c:v>
                </c:pt>
                <c:pt idx="17">
                  <c:v>0</c:v>
                </c:pt>
                <c:pt idx="18">
                  <c:v>0.07142857142857142</c:v>
                </c:pt>
                <c:pt idx="19">
                  <c:v>0</c:v>
                </c:pt>
                <c:pt idx="20">
                  <c:v>0</c:v>
                </c:pt>
                <c:pt idx="21">
                  <c:v>0.07142857142857142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0.07142857142857142</c:v>
                </c:pt>
                <c:pt idx="26">
                  <c:v>0</c:v>
                </c:pt>
                <c:pt idx="27">
                  <c:v>0.14285714285714285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0.07142857142857142</c:v>
                </c:pt>
                <c:pt idx="33">
                  <c:v>0</c:v>
                </c:pt>
                <c:pt idx="34">
                  <c:v>0.07142857142857142</c:v>
                </c:pt>
                <c:pt idx="35">
                  <c:v>0.07142857142857142</c:v>
                </c:pt>
                <c:pt idx="36">
                  <c:v>0.07142857142857142</c:v>
                </c:pt>
                <c:pt idx="37">
                  <c:v>0.07142857142857142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0.07142857142857142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AQ Param Distribution for Asia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'Ambient (update)'!$M$1:$BJ$1</c:f>
              <c:strCache>
                <c:ptCount val="50"/>
                <c:pt idx="0">
                  <c:v>SO2</c:v>
                </c:pt>
                <c:pt idx="1">
                  <c:v>PM10</c:v>
                </c:pt>
                <c:pt idx="2">
                  <c:v>NO2</c:v>
                </c:pt>
                <c:pt idx="3">
                  <c:v>NOx</c:v>
                </c:pt>
                <c:pt idx="4">
                  <c:v>CO</c:v>
                </c:pt>
                <c:pt idx="5">
                  <c:v>PM2.5</c:v>
                </c:pt>
                <c:pt idx="6">
                  <c:v>O3</c:v>
                </c:pt>
                <c:pt idx="7">
                  <c:v>Metals (Pb)</c:v>
                </c:pt>
                <c:pt idx="8">
                  <c:v>VOC</c:v>
                </c:pt>
                <c:pt idx="9">
                  <c:v>Benzene</c:v>
                </c:pt>
                <c:pt idx="10">
                  <c:v>Black Carbon/smoke </c:v>
                </c:pt>
                <c:pt idx="11">
                  <c:v>NH3</c:v>
                </c:pt>
                <c:pt idx="12">
                  <c:v>TSP</c:v>
                </c:pt>
                <c:pt idx="13">
                  <c:v>HNO3</c:v>
                </c:pt>
                <c:pt idx="14">
                  <c:v>CH4</c:v>
                </c:pt>
                <c:pt idx="15">
                  <c:v>Aerosols</c:v>
                </c:pt>
                <c:pt idx="16">
                  <c:v>POPs</c:v>
                </c:pt>
                <c:pt idx="17">
                  <c:v>AOD</c:v>
                </c:pt>
                <c:pt idx="18">
                  <c:v>CO2</c:v>
                </c:pt>
                <c:pt idx="19">
                  <c:v>H202</c:v>
                </c:pt>
                <c:pt idx="20">
                  <c:v>HCHO</c:v>
                </c:pt>
                <c:pt idx="21">
                  <c:v>AQI</c:v>
                </c:pt>
                <c:pt idx="22">
                  <c:v>(PAH)Polycyclic Aromatic Hyd</c:v>
                </c:pt>
                <c:pt idx="23">
                  <c:v>Hg</c:v>
                </c:pt>
                <c:pt idx="24">
                  <c:v>Carbonyls </c:v>
                </c:pt>
                <c:pt idx="25">
                  <c:v>Hydrocarbons</c:v>
                </c:pt>
                <c:pt idx="26">
                  <c:v>SO42-</c:v>
                </c:pt>
                <c:pt idx="27">
                  <c:v>Dust</c:v>
                </c:pt>
                <c:pt idx="28">
                  <c:v>Chemical Comp of PM25</c:v>
                </c:pt>
                <c:pt idx="29">
                  <c:v>Ultra fine</c:v>
                </c:pt>
                <c:pt idx="30">
                  <c:v>PAMs</c:v>
                </c:pt>
                <c:pt idx="31">
                  <c:v>Airtoxics</c:v>
                </c:pt>
                <c:pt idx="32">
                  <c:v>N2O</c:v>
                </c:pt>
                <c:pt idx="33">
                  <c:v>Cl-</c:v>
                </c:pt>
                <c:pt idx="34">
                  <c:v>S</c:v>
                </c:pt>
                <c:pt idx="35">
                  <c:v>Organic Comp</c:v>
                </c:pt>
                <c:pt idx="36">
                  <c:v>Dioxins</c:v>
                </c:pt>
                <c:pt idx="37">
                  <c:v>Turans</c:v>
                </c:pt>
                <c:pt idx="38">
                  <c:v>Aerosol Extinction Profile</c:v>
                </c:pt>
                <c:pt idx="39">
                  <c:v>Real Refractive Inex</c:v>
                </c:pt>
                <c:pt idx="40">
                  <c:v>PAN</c:v>
                </c:pt>
                <c:pt idx="41">
                  <c:v>HCN</c:v>
                </c:pt>
                <c:pt idx="42">
                  <c:v>Acetylene</c:v>
                </c:pt>
                <c:pt idx="43">
                  <c:v>glyoxal</c:v>
                </c:pt>
                <c:pt idx="44">
                  <c:v>formic acid</c:v>
                </c:pt>
                <c:pt idx="45">
                  <c:v>Fire locations</c:v>
                </c:pt>
                <c:pt idx="46">
                  <c:v>Emission Invt</c:v>
                </c:pt>
                <c:pt idx="47">
                  <c:v>carbonaceous</c:v>
                </c:pt>
                <c:pt idx="48">
                  <c:v>crustal elements</c:v>
                </c:pt>
                <c:pt idx="49">
                  <c:v>Mn</c:v>
                </c:pt>
              </c:strCache>
            </c:strRef>
          </c:cat>
          <c:val>
            <c:numRef>
              <c:f>'Ambient (update)'!$M$27:$BJ$27</c:f>
              <c:numCache>
                <c:ptCount val="50"/>
                <c:pt idx="0">
                  <c:v>1</c:v>
                </c:pt>
                <c:pt idx="1">
                  <c:v>0.8333333333333334</c:v>
                </c:pt>
                <c:pt idx="2">
                  <c:v>0.8333333333333334</c:v>
                </c:pt>
                <c:pt idx="3">
                  <c:v>0.3333333333333333</c:v>
                </c:pt>
                <c:pt idx="4">
                  <c:v>0.6666666666666666</c:v>
                </c:pt>
                <c:pt idx="5">
                  <c:v>0.5</c:v>
                </c:pt>
                <c:pt idx="6">
                  <c:v>0.6666666666666666</c:v>
                </c:pt>
                <c:pt idx="7">
                  <c:v>0.16666666666666666</c:v>
                </c:pt>
                <c:pt idx="8">
                  <c:v>0</c:v>
                </c:pt>
                <c:pt idx="9">
                  <c:v>0</c:v>
                </c:pt>
                <c:pt idx="10">
                  <c:v>0.16666666666666666</c:v>
                </c:pt>
                <c:pt idx="11">
                  <c:v>0.16666666666666666</c:v>
                </c:pt>
                <c:pt idx="12">
                  <c:v>0.5</c:v>
                </c:pt>
                <c:pt idx="13">
                  <c:v>0.3333333333333333</c:v>
                </c:pt>
                <c:pt idx="14">
                  <c:v>0</c:v>
                </c:pt>
                <c:pt idx="15">
                  <c:v>0.16666666666666666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0.3333333333333333</c:v>
                </c:pt>
                <c:pt idx="27">
                  <c:v>0</c:v>
                </c:pt>
                <c:pt idx="28">
                  <c:v>0.16666666666666666</c:v>
                </c:pt>
                <c:pt idx="29">
                  <c:v>0.16666666666666666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0.16666666666666666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0.16666666666666666</c:v>
                </c:pt>
                <c:pt idx="48">
                  <c:v>0.16666666666666666</c:v>
                </c:pt>
                <c:pt idx="49">
                  <c:v>0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'Ambient (update)'!$M$1:$BJ$1</c:f>
              <c:strCache>
                <c:ptCount val="50"/>
                <c:pt idx="0">
                  <c:v>SO2</c:v>
                </c:pt>
                <c:pt idx="1">
                  <c:v>PM10</c:v>
                </c:pt>
                <c:pt idx="2">
                  <c:v>NO2</c:v>
                </c:pt>
                <c:pt idx="3">
                  <c:v>NOx</c:v>
                </c:pt>
                <c:pt idx="4">
                  <c:v>CO</c:v>
                </c:pt>
                <c:pt idx="5">
                  <c:v>PM2.5</c:v>
                </c:pt>
                <c:pt idx="6">
                  <c:v>O3</c:v>
                </c:pt>
                <c:pt idx="7">
                  <c:v>Metals (Pb)</c:v>
                </c:pt>
                <c:pt idx="8">
                  <c:v>VOC</c:v>
                </c:pt>
                <c:pt idx="9">
                  <c:v>Benzene</c:v>
                </c:pt>
                <c:pt idx="10">
                  <c:v>Black Carbon/smoke </c:v>
                </c:pt>
                <c:pt idx="11">
                  <c:v>NH3</c:v>
                </c:pt>
                <c:pt idx="12">
                  <c:v>TSP</c:v>
                </c:pt>
                <c:pt idx="13">
                  <c:v>HNO3</c:v>
                </c:pt>
                <c:pt idx="14">
                  <c:v>CH4</c:v>
                </c:pt>
                <c:pt idx="15">
                  <c:v>Aerosols</c:v>
                </c:pt>
                <c:pt idx="16">
                  <c:v>POPs</c:v>
                </c:pt>
                <c:pt idx="17">
                  <c:v>AOD</c:v>
                </c:pt>
                <c:pt idx="18">
                  <c:v>CO2</c:v>
                </c:pt>
                <c:pt idx="19">
                  <c:v>H202</c:v>
                </c:pt>
                <c:pt idx="20">
                  <c:v>HCHO</c:v>
                </c:pt>
                <c:pt idx="21">
                  <c:v>AQI</c:v>
                </c:pt>
                <c:pt idx="22">
                  <c:v>(PAH)Polycyclic Aromatic Hyd</c:v>
                </c:pt>
                <c:pt idx="23">
                  <c:v>Hg</c:v>
                </c:pt>
                <c:pt idx="24">
                  <c:v>Carbonyls </c:v>
                </c:pt>
                <c:pt idx="25">
                  <c:v>Hydrocarbons</c:v>
                </c:pt>
                <c:pt idx="26">
                  <c:v>SO42-</c:v>
                </c:pt>
                <c:pt idx="27">
                  <c:v>Dust</c:v>
                </c:pt>
                <c:pt idx="28">
                  <c:v>Chemical Comp of PM25</c:v>
                </c:pt>
                <c:pt idx="29">
                  <c:v>Ultra fine</c:v>
                </c:pt>
                <c:pt idx="30">
                  <c:v>PAMs</c:v>
                </c:pt>
                <c:pt idx="31">
                  <c:v>Airtoxics</c:v>
                </c:pt>
                <c:pt idx="32">
                  <c:v>N2O</c:v>
                </c:pt>
                <c:pt idx="33">
                  <c:v>Cl-</c:v>
                </c:pt>
                <c:pt idx="34">
                  <c:v>S</c:v>
                </c:pt>
                <c:pt idx="35">
                  <c:v>Organic Comp</c:v>
                </c:pt>
                <c:pt idx="36">
                  <c:v>Dioxins</c:v>
                </c:pt>
                <c:pt idx="37">
                  <c:v>Turans</c:v>
                </c:pt>
                <c:pt idx="38">
                  <c:v>Aerosol Extinction Profile</c:v>
                </c:pt>
                <c:pt idx="39">
                  <c:v>Real Refractive Inex</c:v>
                </c:pt>
                <c:pt idx="40">
                  <c:v>PAN</c:v>
                </c:pt>
                <c:pt idx="41">
                  <c:v>HCN</c:v>
                </c:pt>
                <c:pt idx="42">
                  <c:v>Acetylene</c:v>
                </c:pt>
                <c:pt idx="43">
                  <c:v>glyoxal</c:v>
                </c:pt>
                <c:pt idx="44">
                  <c:v>formic acid</c:v>
                </c:pt>
                <c:pt idx="45">
                  <c:v>Fire locations</c:v>
                </c:pt>
                <c:pt idx="46">
                  <c:v>Emission Invt</c:v>
                </c:pt>
                <c:pt idx="47">
                  <c:v>carbonaceous</c:v>
                </c:pt>
                <c:pt idx="48">
                  <c:v>crustal elements</c:v>
                </c:pt>
                <c:pt idx="49">
                  <c:v>Mn</c:v>
                </c:pt>
              </c:strCache>
            </c:strRef>
          </c:cat>
          <c:val>
            <c:numRef>
              <c:f>'Ambient (update)'!$M$27:$BJ$27</c:f>
              <c:numCache>
                <c:ptCount val="50"/>
                <c:pt idx="0">
                  <c:v>1</c:v>
                </c:pt>
                <c:pt idx="1">
                  <c:v>0.8333333333333334</c:v>
                </c:pt>
                <c:pt idx="2">
                  <c:v>0.8333333333333334</c:v>
                </c:pt>
                <c:pt idx="3">
                  <c:v>0.3333333333333333</c:v>
                </c:pt>
                <c:pt idx="4">
                  <c:v>0.6666666666666666</c:v>
                </c:pt>
                <c:pt idx="5">
                  <c:v>0.5</c:v>
                </c:pt>
                <c:pt idx="6">
                  <c:v>0.6666666666666666</c:v>
                </c:pt>
                <c:pt idx="7">
                  <c:v>0.16666666666666666</c:v>
                </c:pt>
                <c:pt idx="8">
                  <c:v>0</c:v>
                </c:pt>
                <c:pt idx="9">
                  <c:v>0</c:v>
                </c:pt>
                <c:pt idx="10">
                  <c:v>0.16666666666666666</c:v>
                </c:pt>
                <c:pt idx="11">
                  <c:v>0.16666666666666666</c:v>
                </c:pt>
                <c:pt idx="12">
                  <c:v>0.5</c:v>
                </c:pt>
                <c:pt idx="13">
                  <c:v>0.3333333333333333</c:v>
                </c:pt>
                <c:pt idx="14">
                  <c:v>0</c:v>
                </c:pt>
                <c:pt idx="15">
                  <c:v>0.16666666666666666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0.3333333333333333</c:v>
                </c:pt>
                <c:pt idx="27">
                  <c:v>0</c:v>
                </c:pt>
                <c:pt idx="28">
                  <c:v>0.16666666666666666</c:v>
                </c:pt>
                <c:pt idx="29">
                  <c:v>0.16666666666666666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0.16666666666666666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0.16666666666666666</c:v>
                </c:pt>
                <c:pt idx="48">
                  <c:v>0.16666666666666666</c:v>
                </c:pt>
                <c:pt idx="49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38</xdr:col>
      <xdr:colOff>85725</xdr:colOff>
      <xdr:row>20</xdr:row>
      <xdr:rowOff>9525</xdr:rowOff>
    </xdr:from>
    <xdr:to>
      <xdr:col>50</xdr:col>
      <xdr:colOff>142875</xdr:colOff>
      <xdr:row>43</xdr:row>
      <xdr:rowOff>38100</xdr:rowOff>
    </xdr:to>
    <xdr:graphicFrame>
      <xdr:nvGraphicFramePr>
        <xdr:cNvPr id="1" name="Chart 9"/>
        <xdr:cNvGraphicFramePr/>
      </xdr:nvGraphicFramePr>
      <xdr:xfrm>
        <a:off x="22107525" y="3248025"/>
        <a:ext cx="64579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67</xdr:col>
      <xdr:colOff>485775</xdr:colOff>
      <xdr:row>20</xdr:row>
      <xdr:rowOff>104775</xdr:rowOff>
    </xdr:from>
    <xdr:to>
      <xdr:col>80</xdr:col>
      <xdr:colOff>9525</xdr:colOff>
      <xdr:row>43</xdr:row>
      <xdr:rowOff>133350</xdr:rowOff>
    </xdr:to>
    <xdr:graphicFrame>
      <xdr:nvGraphicFramePr>
        <xdr:cNvPr id="2" name="Chart 11"/>
        <xdr:cNvGraphicFramePr/>
      </xdr:nvGraphicFramePr>
      <xdr:xfrm>
        <a:off x="37976175" y="3343275"/>
        <a:ext cx="6457950" cy="3743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50</xdr:col>
      <xdr:colOff>238125</xdr:colOff>
      <xdr:row>19</xdr:row>
      <xdr:rowOff>142875</xdr:rowOff>
    </xdr:from>
    <xdr:to>
      <xdr:col>62</xdr:col>
      <xdr:colOff>295275</xdr:colOff>
      <xdr:row>43</xdr:row>
      <xdr:rowOff>9525</xdr:rowOff>
    </xdr:to>
    <xdr:graphicFrame>
      <xdr:nvGraphicFramePr>
        <xdr:cNvPr id="3" name="Chart 12"/>
        <xdr:cNvGraphicFramePr/>
      </xdr:nvGraphicFramePr>
      <xdr:xfrm>
        <a:off x="28660725" y="3219450"/>
        <a:ext cx="6457950" cy="3743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42</xdr:col>
      <xdr:colOff>523875</xdr:colOff>
      <xdr:row>43</xdr:row>
      <xdr:rowOff>142875</xdr:rowOff>
    </xdr:from>
    <xdr:to>
      <xdr:col>55</xdr:col>
      <xdr:colOff>47625</xdr:colOff>
      <xdr:row>67</xdr:row>
      <xdr:rowOff>0</xdr:rowOff>
    </xdr:to>
    <xdr:graphicFrame>
      <xdr:nvGraphicFramePr>
        <xdr:cNvPr id="4" name="Chart 13"/>
        <xdr:cNvGraphicFramePr/>
      </xdr:nvGraphicFramePr>
      <xdr:xfrm>
        <a:off x="24679275" y="7096125"/>
        <a:ext cx="6457950" cy="3743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55</xdr:col>
      <xdr:colOff>209550</xdr:colOff>
      <xdr:row>44</xdr:row>
      <xdr:rowOff>76200</xdr:rowOff>
    </xdr:from>
    <xdr:to>
      <xdr:col>67</xdr:col>
      <xdr:colOff>266700</xdr:colOff>
      <xdr:row>67</xdr:row>
      <xdr:rowOff>95250</xdr:rowOff>
    </xdr:to>
    <xdr:graphicFrame>
      <xdr:nvGraphicFramePr>
        <xdr:cNvPr id="5" name="Chart 14"/>
        <xdr:cNvGraphicFramePr/>
      </xdr:nvGraphicFramePr>
      <xdr:xfrm>
        <a:off x="31299150" y="7191375"/>
        <a:ext cx="6457950" cy="37433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67</xdr:col>
      <xdr:colOff>495300</xdr:colOff>
      <xdr:row>44</xdr:row>
      <xdr:rowOff>85725</xdr:rowOff>
    </xdr:from>
    <xdr:to>
      <xdr:col>80</xdr:col>
      <xdr:colOff>19050</xdr:colOff>
      <xdr:row>67</xdr:row>
      <xdr:rowOff>104775</xdr:rowOff>
    </xdr:to>
    <xdr:graphicFrame>
      <xdr:nvGraphicFramePr>
        <xdr:cNvPr id="6" name="Chart 15"/>
        <xdr:cNvGraphicFramePr/>
      </xdr:nvGraphicFramePr>
      <xdr:xfrm>
        <a:off x="37985700" y="7200900"/>
        <a:ext cx="6457950" cy="37433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52</xdr:row>
      <xdr:rowOff>142875</xdr:rowOff>
    </xdr:from>
    <xdr:to>
      <xdr:col>15</xdr:col>
      <xdr:colOff>95250</xdr:colOff>
      <xdr:row>89</xdr:row>
      <xdr:rowOff>9525</xdr:rowOff>
    </xdr:to>
    <xdr:graphicFrame>
      <xdr:nvGraphicFramePr>
        <xdr:cNvPr id="1" name="Chart 1"/>
        <xdr:cNvGraphicFramePr/>
      </xdr:nvGraphicFramePr>
      <xdr:xfrm>
        <a:off x="647700" y="8562975"/>
        <a:ext cx="8591550" cy="585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523875</xdr:colOff>
      <xdr:row>0</xdr:row>
      <xdr:rowOff>152400</xdr:rowOff>
    </xdr:from>
    <xdr:to>
      <xdr:col>26</xdr:col>
      <xdr:colOff>390525</xdr:colOff>
      <xdr:row>25</xdr:row>
      <xdr:rowOff>19050</xdr:rowOff>
    </xdr:to>
    <xdr:graphicFrame>
      <xdr:nvGraphicFramePr>
        <xdr:cNvPr id="2" name="Chart 2"/>
        <xdr:cNvGraphicFramePr/>
      </xdr:nvGraphicFramePr>
      <xdr:xfrm>
        <a:off x="8448675" y="152400"/>
        <a:ext cx="7791450" cy="3914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26</xdr:col>
      <xdr:colOff>533400</xdr:colOff>
      <xdr:row>0</xdr:row>
      <xdr:rowOff>152400</xdr:rowOff>
    </xdr:from>
    <xdr:to>
      <xdr:col>39</xdr:col>
      <xdr:colOff>409575</xdr:colOff>
      <xdr:row>25</xdr:row>
      <xdr:rowOff>28575</xdr:rowOff>
    </xdr:to>
    <xdr:graphicFrame>
      <xdr:nvGraphicFramePr>
        <xdr:cNvPr id="3" name="Chart 3"/>
        <xdr:cNvGraphicFramePr/>
      </xdr:nvGraphicFramePr>
      <xdr:xfrm>
        <a:off x="16383000" y="152400"/>
        <a:ext cx="7800975" cy="3924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542925</xdr:colOff>
      <xdr:row>25</xdr:row>
      <xdr:rowOff>114300</xdr:rowOff>
    </xdr:from>
    <xdr:to>
      <xdr:col>26</xdr:col>
      <xdr:colOff>428625</xdr:colOff>
      <xdr:row>50</xdr:row>
      <xdr:rowOff>0</xdr:rowOff>
    </xdr:to>
    <xdr:graphicFrame>
      <xdr:nvGraphicFramePr>
        <xdr:cNvPr id="4" name="Chart 5"/>
        <xdr:cNvGraphicFramePr/>
      </xdr:nvGraphicFramePr>
      <xdr:xfrm>
        <a:off x="8467725" y="4162425"/>
        <a:ext cx="7810500" cy="3933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26</xdr:col>
      <xdr:colOff>590550</xdr:colOff>
      <xdr:row>25</xdr:row>
      <xdr:rowOff>152400</xdr:rowOff>
    </xdr:from>
    <xdr:to>
      <xdr:col>39</xdr:col>
      <xdr:colOff>485775</xdr:colOff>
      <xdr:row>50</xdr:row>
      <xdr:rowOff>47625</xdr:rowOff>
    </xdr:to>
    <xdr:graphicFrame>
      <xdr:nvGraphicFramePr>
        <xdr:cNvPr id="5" name="Chart 6"/>
        <xdr:cNvGraphicFramePr/>
      </xdr:nvGraphicFramePr>
      <xdr:xfrm>
        <a:off x="16440150" y="4200525"/>
        <a:ext cx="7820025" cy="3943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26</xdr:col>
      <xdr:colOff>542925</xdr:colOff>
      <xdr:row>51</xdr:row>
      <xdr:rowOff>66675</xdr:rowOff>
    </xdr:from>
    <xdr:to>
      <xdr:col>39</xdr:col>
      <xdr:colOff>438150</xdr:colOff>
      <xdr:row>75</xdr:row>
      <xdr:rowOff>123825</xdr:rowOff>
    </xdr:to>
    <xdr:graphicFrame>
      <xdr:nvGraphicFramePr>
        <xdr:cNvPr id="6" name="Chart 7"/>
        <xdr:cNvGraphicFramePr/>
      </xdr:nvGraphicFramePr>
      <xdr:xfrm>
        <a:off x="16392525" y="8324850"/>
        <a:ext cx="7820025" cy="3943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447675</xdr:colOff>
      <xdr:row>85</xdr:row>
      <xdr:rowOff>76200</xdr:rowOff>
    </xdr:from>
    <xdr:to>
      <xdr:col>24</xdr:col>
      <xdr:colOff>333375</xdr:colOff>
      <xdr:row>135</xdr:row>
      <xdr:rowOff>76200</xdr:rowOff>
    </xdr:to>
    <xdr:graphicFrame>
      <xdr:nvGraphicFramePr>
        <xdr:cNvPr id="1" name="Chart 2"/>
        <xdr:cNvGraphicFramePr/>
      </xdr:nvGraphicFramePr>
      <xdr:xfrm>
        <a:off x="11620500" y="13849350"/>
        <a:ext cx="8286750" cy="809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68</xdr:col>
      <xdr:colOff>447675</xdr:colOff>
      <xdr:row>32</xdr:row>
      <xdr:rowOff>66675</xdr:rowOff>
    </xdr:from>
    <xdr:to>
      <xdr:col>86</xdr:col>
      <xdr:colOff>409575</xdr:colOff>
      <xdr:row>85</xdr:row>
      <xdr:rowOff>133350</xdr:rowOff>
    </xdr:to>
    <xdr:graphicFrame>
      <xdr:nvGraphicFramePr>
        <xdr:cNvPr id="2" name="Chart 3"/>
        <xdr:cNvGraphicFramePr/>
      </xdr:nvGraphicFramePr>
      <xdr:xfrm>
        <a:off x="46615350" y="5257800"/>
        <a:ext cx="10820400" cy="8648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68</xdr:col>
      <xdr:colOff>447675</xdr:colOff>
      <xdr:row>44</xdr:row>
      <xdr:rowOff>66675</xdr:rowOff>
    </xdr:from>
    <xdr:to>
      <xdr:col>86</xdr:col>
      <xdr:colOff>409575</xdr:colOff>
      <xdr:row>97</xdr:row>
      <xdr:rowOff>133350</xdr:rowOff>
    </xdr:to>
    <xdr:graphicFrame>
      <xdr:nvGraphicFramePr>
        <xdr:cNvPr id="1" name="Chart 1"/>
        <xdr:cNvGraphicFramePr/>
      </xdr:nvGraphicFramePr>
      <xdr:xfrm>
        <a:off x="41900475" y="7219950"/>
        <a:ext cx="10934700" cy="864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285750</xdr:colOff>
      <xdr:row>10</xdr:row>
      <xdr:rowOff>66675</xdr:rowOff>
    </xdr:from>
    <xdr:to>
      <xdr:col>23</xdr:col>
      <xdr:colOff>152400</xdr:colOff>
      <xdr:row>34</xdr:row>
      <xdr:rowOff>95250</xdr:rowOff>
    </xdr:to>
    <xdr:graphicFrame>
      <xdr:nvGraphicFramePr>
        <xdr:cNvPr id="2" name="Chart 2"/>
        <xdr:cNvGraphicFramePr/>
      </xdr:nvGraphicFramePr>
      <xdr:xfrm>
        <a:off x="6381750" y="1685925"/>
        <a:ext cx="7791450" cy="3914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552450</xdr:colOff>
      <xdr:row>52</xdr:row>
      <xdr:rowOff>19050</xdr:rowOff>
    </xdr:from>
    <xdr:to>
      <xdr:col>13</xdr:col>
      <xdr:colOff>114300</xdr:colOff>
      <xdr:row>84</xdr:row>
      <xdr:rowOff>114300</xdr:rowOff>
    </xdr:to>
    <xdr:graphicFrame>
      <xdr:nvGraphicFramePr>
        <xdr:cNvPr id="1" name="Chart 1"/>
        <xdr:cNvGraphicFramePr/>
      </xdr:nvGraphicFramePr>
      <xdr:xfrm>
        <a:off x="2362200" y="8439150"/>
        <a:ext cx="7610475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314325</xdr:colOff>
      <xdr:row>143</xdr:row>
      <xdr:rowOff>9525</xdr:rowOff>
    </xdr:from>
    <xdr:to>
      <xdr:col>19</xdr:col>
      <xdr:colOff>581025</xdr:colOff>
      <xdr:row>167</xdr:row>
      <xdr:rowOff>9525</xdr:rowOff>
    </xdr:to>
    <xdr:graphicFrame>
      <xdr:nvGraphicFramePr>
        <xdr:cNvPr id="1" name="Chart 5"/>
        <xdr:cNvGraphicFramePr/>
      </xdr:nvGraphicFramePr>
      <xdr:xfrm>
        <a:off x="9305925" y="23164800"/>
        <a:ext cx="676275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59</xdr:col>
      <xdr:colOff>400050</xdr:colOff>
      <xdr:row>144</xdr:row>
      <xdr:rowOff>57150</xdr:rowOff>
    </xdr:from>
    <xdr:to>
      <xdr:col>69</xdr:col>
      <xdr:colOff>19050</xdr:colOff>
      <xdr:row>166</xdr:row>
      <xdr:rowOff>152400</xdr:rowOff>
    </xdr:to>
    <xdr:graphicFrame>
      <xdr:nvGraphicFramePr>
        <xdr:cNvPr id="2" name="Chart 6"/>
        <xdr:cNvGraphicFramePr/>
      </xdr:nvGraphicFramePr>
      <xdr:xfrm>
        <a:off x="39509700" y="23374350"/>
        <a:ext cx="5524500" cy="3657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42</xdr:row>
      <xdr:rowOff>85725</xdr:rowOff>
    </xdr:from>
    <xdr:to>
      <xdr:col>9</xdr:col>
      <xdr:colOff>419100</xdr:colOff>
      <xdr:row>70</xdr:row>
      <xdr:rowOff>38100</xdr:rowOff>
    </xdr:to>
    <xdr:graphicFrame>
      <xdr:nvGraphicFramePr>
        <xdr:cNvPr id="1" name="Chart 1"/>
        <xdr:cNvGraphicFramePr/>
      </xdr:nvGraphicFramePr>
      <xdr:xfrm>
        <a:off x="0" y="6886575"/>
        <a:ext cx="8839200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742950</xdr:colOff>
      <xdr:row>2</xdr:row>
      <xdr:rowOff>57150</xdr:rowOff>
    </xdr:from>
    <xdr:to>
      <xdr:col>7</xdr:col>
      <xdr:colOff>400050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742950" y="381000"/>
        <a:ext cx="6896100" cy="5153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rrcap.unep.org/male/baseline/Baseline/Pakistan/pakch2.htm" TargetMode="External" /><Relationship Id="rId2" Type="http://schemas.openxmlformats.org/officeDocument/2006/relationships/hyperlink" Target="http://www.sviva.gov.il/Enviroment/bin/en.jsp?enPage=e_BlankPage&amp;enDisplay=view&amp;enDispWhat=Zone&amp;enDispWho=Air_Monitoring_Network&amp;enZone=Air_Monitoring_Network" TargetMode="External" /><Relationship Id="rId3" Type="http://schemas.openxmlformats.org/officeDocument/2006/relationships/hyperlink" Target="http://www.rrcap.unep.org/male/baseline/Baseline/Bang/BANGCH2.htm" TargetMode="External" /><Relationship Id="rId4" Type="http://schemas.openxmlformats.org/officeDocument/2006/relationships/hyperlink" Target="http://www.ec.gc.ca/indicateurs-indicators/default.asp?lang=En&amp;n=DCC798B8-1&amp;offset=5&amp;toc=show" TargetMode="External" /><Relationship Id="rId5" Type="http://schemas.openxmlformats.org/officeDocument/2006/relationships/hyperlink" Target="http://etc-cte.ec.gc.ca/NAPS/naps_data_e.html" TargetMode="External" /><Relationship Id="rId6" Type="http://schemas.openxmlformats.org/officeDocument/2006/relationships/hyperlink" Target="http://www.msc.ec.gc.ca/capmon/index_e.cfm" TargetMode="External" /><Relationship Id="rId7" Type="http://schemas.openxmlformats.org/officeDocument/2006/relationships/hyperlink" Target="http://www.environment-canada.ca/indicateurs-indicators/default.asp?lang=En&amp;n=62FFB5B1-1&amp;offset=5&amp;toc=show" TargetMode="External" /><Relationship Id="rId8" Type="http://schemas.openxmlformats.org/officeDocument/2006/relationships/hyperlink" Target="http://www.country-data.com/cgi-bin/query/r-11389.html" TargetMode="External" /><Relationship Id="rId9" Type="http://schemas.openxmlformats.org/officeDocument/2006/relationships/drawing" Target="../drawings/drawing5.xml" /><Relationship Id="rId10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70"/>
  <sheetViews>
    <sheetView tabSelected="1" workbookViewId="0" topLeftCell="A1">
      <pane xSplit="4" ySplit="2" topLeftCell="AI8" activePane="bottomRight" state="frozen"/>
      <selection pane="topLeft" activeCell="A1" sqref="A1"/>
      <selection pane="topRight" activeCell="E1" sqref="E1"/>
      <selection pane="bottomLeft" activeCell="A3" sqref="A3"/>
      <selection pane="bottomRight" activeCell="BR44" sqref="BQ44:BR47"/>
    </sheetView>
  </sheetViews>
  <sheetFormatPr defaultColWidth="9.140625" defaultRowHeight="12.75"/>
  <cols>
    <col min="1" max="3" width="8.00390625" style="23" customWidth="1"/>
    <col min="4" max="5" width="16.00390625" style="23" customWidth="1"/>
    <col min="6" max="17" width="8.00390625" style="23" customWidth="1"/>
    <col min="18" max="19" width="9.140625" style="23" customWidth="1"/>
    <col min="20" max="20" width="8.00390625" style="23" customWidth="1"/>
    <col min="21" max="22" width="9.140625" style="23" customWidth="1"/>
    <col min="23" max="23" width="9.140625" style="42" customWidth="1"/>
    <col min="24" max="34" width="8.00390625" style="42" customWidth="1"/>
    <col min="35" max="38" width="9.140625" style="42" customWidth="1"/>
    <col min="39" max="16384" width="8.00390625" style="23" customWidth="1"/>
  </cols>
  <sheetData>
    <row r="1" spans="6:38" ht="12.75">
      <c r="F1" s="56" t="s">
        <v>445</v>
      </c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24"/>
      <c r="S1" s="24"/>
      <c r="W1" s="57" t="s">
        <v>446</v>
      </c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41"/>
      <c r="AJ1" s="41"/>
      <c r="AK1" s="41"/>
      <c r="AL1" s="41"/>
    </row>
    <row r="2" spans="1:49" s="44" customFormat="1" ht="12.75">
      <c r="A2" s="44" t="s">
        <v>29</v>
      </c>
      <c r="B2" s="44" t="s">
        <v>210</v>
      </c>
      <c r="C2" s="44" t="s">
        <v>447</v>
      </c>
      <c r="D2" s="44" t="s">
        <v>31</v>
      </c>
      <c r="E2" s="44" t="s">
        <v>475</v>
      </c>
      <c r="F2" s="44" t="s">
        <v>303</v>
      </c>
      <c r="G2" s="44" t="s">
        <v>304</v>
      </c>
      <c r="H2" s="44" t="s">
        <v>448</v>
      </c>
      <c r="I2" s="44" t="s">
        <v>302</v>
      </c>
      <c r="J2" s="44" t="s">
        <v>300</v>
      </c>
      <c r="K2" s="44" t="s">
        <v>449</v>
      </c>
      <c r="L2" s="44" t="s">
        <v>308</v>
      </c>
      <c r="M2" s="44" t="s">
        <v>450</v>
      </c>
      <c r="N2" s="44" t="s">
        <v>314</v>
      </c>
      <c r="O2" s="44" t="s">
        <v>305</v>
      </c>
      <c r="P2" s="44" t="s">
        <v>451</v>
      </c>
      <c r="Q2" s="44" t="s">
        <v>452</v>
      </c>
      <c r="R2" s="44" t="s">
        <v>336</v>
      </c>
      <c r="S2" s="5" t="s">
        <v>461</v>
      </c>
      <c r="T2" s="5" t="s">
        <v>462</v>
      </c>
      <c r="U2" s="5" t="s">
        <v>468</v>
      </c>
      <c r="V2" s="5"/>
      <c r="W2" s="45" t="s">
        <v>303</v>
      </c>
      <c r="X2" s="45" t="s">
        <v>304</v>
      </c>
      <c r="Y2" s="45" t="s">
        <v>448</v>
      </c>
      <c r="Z2" s="45" t="s">
        <v>302</v>
      </c>
      <c r="AA2" s="45" t="s">
        <v>300</v>
      </c>
      <c r="AB2" s="45" t="s">
        <v>449</v>
      </c>
      <c r="AC2" s="45" t="s">
        <v>308</v>
      </c>
      <c r="AD2" s="45" t="s">
        <v>450</v>
      </c>
      <c r="AE2" s="45" t="s">
        <v>314</v>
      </c>
      <c r="AF2" s="45" t="s">
        <v>305</v>
      </c>
      <c r="AG2" s="45" t="s">
        <v>451</v>
      </c>
      <c r="AH2" s="45" t="s">
        <v>452</v>
      </c>
      <c r="AI2" s="44" t="s">
        <v>336</v>
      </c>
      <c r="AJ2" s="5" t="s">
        <v>461</v>
      </c>
      <c r="AK2" s="5" t="s">
        <v>462</v>
      </c>
      <c r="AL2" s="5" t="s">
        <v>468</v>
      </c>
      <c r="AN2" s="44" t="s">
        <v>453</v>
      </c>
      <c r="AO2" s="44" t="s">
        <v>454</v>
      </c>
      <c r="AQ2" s="45" t="s">
        <v>469</v>
      </c>
      <c r="AR2" s="45" t="s">
        <v>36</v>
      </c>
      <c r="AS2" s="45" t="s">
        <v>442</v>
      </c>
      <c r="AT2" s="45" t="s">
        <v>221</v>
      </c>
      <c r="AU2" s="45" t="s">
        <v>215</v>
      </c>
      <c r="AV2" s="44" t="s">
        <v>527</v>
      </c>
      <c r="AW2" s="44" t="s">
        <v>528</v>
      </c>
    </row>
    <row r="3" spans="1:49" ht="12.75">
      <c r="A3" s="25" t="s">
        <v>47</v>
      </c>
      <c r="B3" s="25" t="s">
        <v>36</v>
      </c>
      <c r="C3" s="25">
        <v>2005</v>
      </c>
      <c r="D3" s="26">
        <v>8205533</v>
      </c>
      <c r="E3" s="26"/>
      <c r="F3" s="23">
        <v>114</v>
      </c>
      <c r="G3" s="23">
        <v>152</v>
      </c>
      <c r="H3" s="23">
        <v>152</v>
      </c>
      <c r="I3" s="23">
        <v>128</v>
      </c>
      <c r="J3" s="23">
        <v>9</v>
      </c>
      <c r="K3" s="23">
        <v>18</v>
      </c>
      <c r="L3" s="23">
        <v>42</v>
      </c>
      <c r="M3" s="23">
        <v>23</v>
      </c>
      <c r="N3" s="23">
        <v>116</v>
      </c>
      <c r="O3" s="23">
        <v>2</v>
      </c>
      <c r="P3" s="23">
        <v>20</v>
      </c>
      <c r="Q3" s="23">
        <v>19</v>
      </c>
      <c r="W3" s="43">
        <f aca="true" t="shared" si="0" ref="W3:AK3">F3/$D3*10^6</f>
        <v>13.893064594341404</v>
      </c>
      <c r="X3" s="43">
        <f t="shared" si="0"/>
        <v>18.52408612578854</v>
      </c>
      <c r="Y3" s="43">
        <f t="shared" si="0"/>
        <v>18.52408612578854</v>
      </c>
      <c r="Z3" s="43">
        <f t="shared" si="0"/>
        <v>15.599230421716664</v>
      </c>
      <c r="AA3" s="43">
        <f t="shared" si="0"/>
        <v>1.0968208890269528</v>
      </c>
      <c r="AB3" s="43">
        <f t="shared" si="0"/>
        <v>2.1936417780539057</v>
      </c>
      <c r="AC3" s="43">
        <f t="shared" si="0"/>
        <v>5.118497482125781</v>
      </c>
      <c r="AD3" s="43">
        <f t="shared" si="0"/>
        <v>2.802986716402213</v>
      </c>
      <c r="AE3" s="43">
        <f t="shared" si="0"/>
        <v>14.136802569680727</v>
      </c>
      <c r="AF3" s="43">
        <f t="shared" si="0"/>
        <v>0.24373797533932287</v>
      </c>
      <c r="AG3" s="43">
        <f t="shared" si="0"/>
        <v>2.4373797533932287</v>
      </c>
      <c r="AH3" s="43">
        <f t="shared" si="0"/>
        <v>2.3155107657235674</v>
      </c>
      <c r="AI3" s="43">
        <f t="shared" si="0"/>
        <v>0</v>
      </c>
      <c r="AJ3" s="43">
        <f t="shared" si="0"/>
        <v>0</v>
      </c>
      <c r="AK3" s="43">
        <f t="shared" si="0"/>
        <v>0</v>
      </c>
      <c r="AL3" s="43"/>
      <c r="AM3" s="25"/>
      <c r="AN3" s="23" t="s">
        <v>455</v>
      </c>
      <c r="AO3" s="6" t="s">
        <v>79</v>
      </c>
      <c r="AQ3" s="45" t="s">
        <v>303</v>
      </c>
      <c r="AR3" s="42">
        <v>3.915381011211235</v>
      </c>
      <c r="AS3" s="42">
        <v>0.9557531388277344</v>
      </c>
      <c r="AT3" s="42">
        <v>0.4004511959710733</v>
      </c>
      <c r="AU3" s="42">
        <v>8.096544620144606</v>
      </c>
      <c r="AV3" s="23">
        <v>0.02900626199753383</v>
      </c>
      <c r="AW3" s="23">
        <v>0.12568861845801602</v>
      </c>
    </row>
    <row r="4" spans="1:49" ht="12.75">
      <c r="A4" s="25" t="s">
        <v>49</v>
      </c>
      <c r="B4" s="25" t="s">
        <v>36</v>
      </c>
      <c r="C4" s="25">
        <v>2005</v>
      </c>
      <c r="D4" s="26">
        <v>10403951</v>
      </c>
      <c r="E4" s="26"/>
      <c r="F4" s="23">
        <v>60</v>
      </c>
      <c r="G4" s="23">
        <v>66</v>
      </c>
      <c r="H4" s="23">
        <v>66</v>
      </c>
      <c r="I4" s="23">
        <v>49</v>
      </c>
      <c r="J4" s="23">
        <v>12</v>
      </c>
      <c r="K4" s="23">
        <v>44</v>
      </c>
      <c r="L4" s="23">
        <v>17</v>
      </c>
      <c r="M4" s="23">
        <v>38</v>
      </c>
      <c r="N4" s="23">
        <v>38</v>
      </c>
      <c r="O4" s="23">
        <v>0</v>
      </c>
      <c r="P4" s="23">
        <v>44</v>
      </c>
      <c r="Q4" s="23">
        <v>10</v>
      </c>
      <c r="W4" s="43">
        <f aca="true" t="shared" si="1" ref="W4:W35">F4/$D4*10^6</f>
        <v>5.767039848611359</v>
      </c>
      <c r="X4" s="43">
        <f aca="true" t="shared" si="2" ref="X4:X35">G4/$D4*10^6</f>
        <v>6.343743833472495</v>
      </c>
      <c r="Y4" s="43">
        <f aca="true" t="shared" si="3" ref="Y4:Y35">H4/$D4*10^6</f>
        <v>6.343743833472495</v>
      </c>
      <c r="Z4" s="43">
        <f aca="true" t="shared" si="4" ref="Z4:Z35">I4/$D4*10^6</f>
        <v>4.709749209699277</v>
      </c>
      <c r="AA4" s="43">
        <f aca="true" t="shared" si="5" ref="AA4:AA35">J4/$D4*10^6</f>
        <v>1.1534079697222719</v>
      </c>
      <c r="AB4" s="43">
        <f aca="true" t="shared" si="6" ref="AB4:AB35">K4/$D4*10^6</f>
        <v>4.22916255564833</v>
      </c>
      <c r="AC4" s="43">
        <f aca="true" t="shared" si="7" ref="AC4:AC35">L4/$D4*10^6</f>
        <v>1.6339946237732186</v>
      </c>
      <c r="AD4" s="43">
        <f aca="true" t="shared" si="8" ref="AD4:AD35">M4/$D4*10^6</f>
        <v>3.652458570787194</v>
      </c>
      <c r="AE4" s="43">
        <f aca="true" t="shared" si="9" ref="AE4:AE35">N4/$D4*10^6</f>
        <v>3.652458570787194</v>
      </c>
      <c r="AF4" s="43">
        <f aca="true" t="shared" si="10" ref="AF4:AF35">O4/$D4*10^6</f>
        <v>0</v>
      </c>
      <c r="AG4" s="43">
        <f aca="true" t="shared" si="11" ref="AG4:AG35">P4/$D4*10^6</f>
        <v>4.22916255564833</v>
      </c>
      <c r="AH4" s="43">
        <f aca="true" t="shared" si="12" ref="AH4:AH35">Q4/$D4*10^6</f>
        <v>0.9611733081018932</v>
      </c>
      <c r="AI4" s="43">
        <f aca="true" t="shared" si="13" ref="AI4:AI35">R4/$D4*10^6</f>
        <v>0</v>
      </c>
      <c r="AJ4" s="43">
        <f aca="true" t="shared" si="14" ref="AJ4:AJ35">S4/$D4*10^6</f>
        <v>0</v>
      </c>
      <c r="AK4" s="43">
        <f aca="true" t="shared" si="15" ref="AK4:AK35">T4/$D4*10^6</f>
        <v>0</v>
      </c>
      <c r="AL4" s="43"/>
      <c r="AN4" s="23" t="s">
        <v>455</v>
      </c>
      <c r="AO4" s="6" t="s">
        <v>79</v>
      </c>
      <c r="AQ4" s="45" t="s">
        <v>304</v>
      </c>
      <c r="AR4" s="42">
        <v>5.113530391691176</v>
      </c>
      <c r="AS4" s="42">
        <v>0.7864136761954986</v>
      </c>
      <c r="AT4" s="42">
        <v>0.11613084683161126</v>
      </c>
      <c r="AU4" s="42">
        <v>7.805865028700585</v>
      </c>
      <c r="AV4" s="23">
        <v>0.28039386597616034</v>
      </c>
      <c r="AW4" s="23">
        <v>0.035689360796720596</v>
      </c>
    </row>
    <row r="5" spans="1:49" ht="12.75">
      <c r="A5" s="25" t="s">
        <v>48</v>
      </c>
      <c r="B5" s="25" t="s">
        <v>36</v>
      </c>
      <c r="C5" s="25">
        <v>2005</v>
      </c>
      <c r="D5" s="27">
        <v>3989018</v>
      </c>
      <c r="E5" s="27"/>
      <c r="F5" s="23">
        <v>4</v>
      </c>
      <c r="G5" s="23">
        <v>2</v>
      </c>
      <c r="H5" s="23">
        <v>2</v>
      </c>
      <c r="I5" s="23">
        <v>2</v>
      </c>
      <c r="J5" s="23">
        <v>0</v>
      </c>
      <c r="K5" s="23">
        <v>0</v>
      </c>
      <c r="L5" s="23">
        <v>1</v>
      </c>
      <c r="M5" s="23">
        <v>0</v>
      </c>
      <c r="N5" s="23">
        <v>1</v>
      </c>
      <c r="O5" s="23">
        <v>0</v>
      </c>
      <c r="P5" s="23">
        <v>0</v>
      </c>
      <c r="Q5" s="23">
        <v>0</v>
      </c>
      <c r="W5" s="43">
        <f t="shared" si="1"/>
        <v>1.0027530585221727</v>
      </c>
      <c r="X5" s="43">
        <f t="shared" si="2"/>
        <v>0.5013765292610863</v>
      </c>
      <c r="Y5" s="43">
        <f t="shared" si="3"/>
        <v>0.5013765292610863</v>
      </c>
      <c r="Z5" s="43">
        <f t="shared" si="4"/>
        <v>0.5013765292610863</v>
      </c>
      <c r="AA5" s="43">
        <f t="shared" si="5"/>
        <v>0</v>
      </c>
      <c r="AB5" s="43">
        <f t="shared" si="6"/>
        <v>0</v>
      </c>
      <c r="AC5" s="43">
        <f t="shared" si="7"/>
        <v>0.25068826463054317</v>
      </c>
      <c r="AD5" s="43">
        <f t="shared" si="8"/>
        <v>0</v>
      </c>
      <c r="AE5" s="43">
        <f t="shared" si="9"/>
        <v>0.25068826463054317</v>
      </c>
      <c r="AF5" s="43">
        <f t="shared" si="10"/>
        <v>0</v>
      </c>
      <c r="AG5" s="43">
        <f t="shared" si="11"/>
        <v>0</v>
      </c>
      <c r="AH5" s="43">
        <f t="shared" si="12"/>
        <v>0</v>
      </c>
      <c r="AI5" s="43">
        <f t="shared" si="13"/>
        <v>0</v>
      </c>
      <c r="AJ5" s="43">
        <f t="shared" si="14"/>
        <v>0</v>
      </c>
      <c r="AK5" s="43">
        <f t="shared" si="15"/>
        <v>0</v>
      </c>
      <c r="AL5" s="43"/>
      <c r="AN5" s="23" t="s">
        <v>455</v>
      </c>
      <c r="AO5" s="6" t="s">
        <v>79</v>
      </c>
      <c r="AQ5" s="45" t="s">
        <v>448</v>
      </c>
      <c r="AR5" s="42">
        <v>3.7072609077837133</v>
      </c>
      <c r="AS5" s="42">
        <v>0.16933946263223565</v>
      </c>
      <c r="AT5" s="42">
        <v>0.28532147712938977</v>
      </c>
      <c r="AU5" s="42">
        <v>7.3653736478200305</v>
      </c>
      <c r="AV5" s="23">
        <v>0</v>
      </c>
      <c r="AW5" s="23">
        <v>0.09310268033927113</v>
      </c>
    </row>
    <row r="6" spans="1:49" ht="12.75">
      <c r="A6" s="25" t="s">
        <v>50</v>
      </c>
      <c r="B6" s="25" t="s">
        <v>36</v>
      </c>
      <c r="C6" s="25">
        <v>2005</v>
      </c>
      <c r="D6" s="26">
        <v>7262675</v>
      </c>
      <c r="E6" s="26"/>
      <c r="F6" s="23">
        <v>16</v>
      </c>
      <c r="G6" s="23">
        <v>15</v>
      </c>
      <c r="H6" s="23">
        <v>15</v>
      </c>
      <c r="I6" s="23">
        <v>38</v>
      </c>
      <c r="J6" s="23">
        <v>4</v>
      </c>
      <c r="K6" s="23">
        <v>18</v>
      </c>
      <c r="L6" s="23">
        <v>12</v>
      </c>
      <c r="M6" s="23">
        <v>11</v>
      </c>
      <c r="N6" s="23">
        <v>13</v>
      </c>
      <c r="O6" s="23">
        <v>5</v>
      </c>
      <c r="P6" s="23">
        <v>17</v>
      </c>
      <c r="Q6" s="23">
        <v>16</v>
      </c>
      <c r="W6" s="43">
        <f t="shared" si="1"/>
        <v>2.2030450212903645</v>
      </c>
      <c r="X6" s="43">
        <f t="shared" si="2"/>
        <v>2.0653547074597167</v>
      </c>
      <c r="Y6" s="43">
        <f t="shared" si="3"/>
        <v>2.0653547074597167</v>
      </c>
      <c r="Z6" s="43">
        <f t="shared" si="4"/>
        <v>5.232231925564617</v>
      </c>
      <c r="AA6" s="43">
        <f t="shared" si="5"/>
        <v>0.5507612553225911</v>
      </c>
      <c r="AB6" s="43">
        <f t="shared" si="6"/>
        <v>2.4784256489516605</v>
      </c>
      <c r="AC6" s="43">
        <f t="shared" si="7"/>
        <v>1.6522837659677736</v>
      </c>
      <c r="AD6" s="43">
        <f t="shared" si="8"/>
        <v>1.5145934521371258</v>
      </c>
      <c r="AE6" s="43">
        <f t="shared" si="9"/>
        <v>1.7899740797984214</v>
      </c>
      <c r="AF6" s="43">
        <f t="shared" si="10"/>
        <v>0.688451569153239</v>
      </c>
      <c r="AG6" s="43">
        <f t="shared" si="11"/>
        <v>2.3407353351210123</v>
      </c>
      <c r="AH6" s="43">
        <f t="shared" si="12"/>
        <v>2.2030450212903645</v>
      </c>
      <c r="AI6" s="43">
        <f t="shared" si="13"/>
        <v>0</v>
      </c>
      <c r="AJ6" s="43">
        <f t="shared" si="14"/>
        <v>0</v>
      </c>
      <c r="AK6" s="43">
        <f t="shared" si="15"/>
        <v>0</v>
      </c>
      <c r="AL6" s="43"/>
      <c r="AN6" s="23" t="s">
        <v>455</v>
      </c>
      <c r="AO6" s="6" t="s">
        <v>79</v>
      </c>
      <c r="AQ6" s="45" t="s">
        <v>302</v>
      </c>
      <c r="AR6" s="42">
        <v>4.584477418492241</v>
      </c>
      <c r="AS6" s="42">
        <v>0.365034083133889</v>
      </c>
      <c r="AT6" s="42">
        <v>0.37342074024302585</v>
      </c>
      <c r="AU6" s="42">
        <v>7.369845641534554</v>
      </c>
      <c r="AV6" s="23">
        <v>0</v>
      </c>
      <c r="AW6" s="23">
        <v>0.05120647418659912</v>
      </c>
    </row>
    <row r="7" spans="1:49" ht="12.75">
      <c r="A7" s="25" t="s">
        <v>52</v>
      </c>
      <c r="B7" s="25" t="s">
        <v>36</v>
      </c>
      <c r="C7" s="25">
        <v>2005</v>
      </c>
      <c r="D7" s="26">
        <v>792604</v>
      </c>
      <c r="E7" s="26"/>
      <c r="F7" s="23">
        <v>1</v>
      </c>
      <c r="G7" s="23">
        <v>1</v>
      </c>
      <c r="H7" s="23">
        <v>1</v>
      </c>
      <c r="I7" s="23">
        <v>2</v>
      </c>
      <c r="J7" s="23">
        <v>2</v>
      </c>
      <c r="K7" s="23">
        <v>2</v>
      </c>
      <c r="L7" s="23">
        <v>1</v>
      </c>
      <c r="M7" s="23">
        <v>1</v>
      </c>
      <c r="N7" s="23">
        <v>2</v>
      </c>
      <c r="O7" s="23">
        <v>0</v>
      </c>
      <c r="P7" s="23">
        <v>2</v>
      </c>
      <c r="Q7" s="23">
        <v>0</v>
      </c>
      <c r="W7" s="43">
        <f t="shared" si="1"/>
        <v>1.2616640844608404</v>
      </c>
      <c r="X7" s="43">
        <f t="shared" si="2"/>
        <v>1.2616640844608404</v>
      </c>
      <c r="Y7" s="43">
        <f t="shared" si="3"/>
        <v>1.2616640844608404</v>
      </c>
      <c r="Z7" s="43">
        <f t="shared" si="4"/>
        <v>2.523328168921681</v>
      </c>
      <c r="AA7" s="43">
        <f t="shared" si="5"/>
        <v>2.523328168921681</v>
      </c>
      <c r="AB7" s="43">
        <f t="shared" si="6"/>
        <v>2.523328168921681</v>
      </c>
      <c r="AC7" s="43">
        <f t="shared" si="7"/>
        <v>1.2616640844608404</v>
      </c>
      <c r="AD7" s="43">
        <f t="shared" si="8"/>
        <v>1.2616640844608404</v>
      </c>
      <c r="AE7" s="43">
        <f t="shared" si="9"/>
        <v>2.523328168921681</v>
      </c>
      <c r="AF7" s="43">
        <f t="shared" si="10"/>
        <v>0</v>
      </c>
      <c r="AG7" s="43">
        <f t="shared" si="11"/>
        <v>2.523328168921681</v>
      </c>
      <c r="AH7" s="43">
        <f t="shared" si="12"/>
        <v>0</v>
      </c>
      <c r="AI7" s="43">
        <f t="shared" si="13"/>
        <v>0</v>
      </c>
      <c r="AJ7" s="43">
        <f t="shared" si="14"/>
        <v>0</v>
      </c>
      <c r="AK7" s="43">
        <f t="shared" si="15"/>
        <v>0</v>
      </c>
      <c r="AL7" s="43"/>
      <c r="AN7" s="23" t="s">
        <v>455</v>
      </c>
      <c r="AO7" s="6" t="s">
        <v>79</v>
      </c>
      <c r="AQ7" s="45" t="s">
        <v>300</v>
      </c>
      <c r="AR7" s="42">
        <v>0.597129642544386</v>
      </c>
      <c r="AS7" s="42">
        <v>0.0003029328490737668</v>
      </c>
      <c r="AT7" s="42">
        <v>0.053059783466167215</v>
      </c>
      <c r="AU7" s="42">
        <v>8.481136079593616</v>
      </c>
      <c r="AV7" s="23">
        <v>0</v>
      </c>
      <c r="AW7" s="23">
        <v>0.0682752989154655</v>
      </c>
    </row>
    <row r="8" spans="1:49" ht="12.75">
      <c r="A8" s="25" t="s">
        <v>53</v>
      </c>
      <c r="B8" s="25" t="s">
        <v>36</v>
      </c>
      <c r="C8" s="25">
        <v>2005</v>
      </c>
      <c r="D8" s="26">
        <v>10220911</v>
      </c>
      <c r="E8" s="26"/>
      <c r="F8" s="23">
        <v>89</v>
      </c>
      <c r="G8" s="23">
        <v>92</v>
      </c>
      <c r="H8" s="23">
        <v>92</v>
      </c>
      <c r="I8" s="23">
        <v>118</v>
      </c>
      <c r="J8" s="23">
        <v>32</v>
      </c>
      <c r="K8" s="23">
        <v>22</v>
      </c>
      <c r="L8" s="23">
        <v>32</v>
      </c>
      <c r="M8" s="23">
        <v>27</v>
      </c>
      <c r="N8" s="23">
        <v>60</v>
      </c>
      <c r="O8" s="23">
        <v>0</v>
      </c>
      <c r="P8" s="23">
        <v>22</v>
      </c>
      <c r="Q8" s="23">
        <v>23</v>
      </c>
      <c r="W8" s="43">
        <f t="shared" si="1"/>
        <v>8.707638683088035</v>
      </c>
      <c r="X8" s="43">
        <f t="shared" si="2"/>
        <v>9.001154593753924</v>
      </c>
      <c r="Y8" s="43">
        <f t="shared" si="3"/>
        <v>9.001154593753924</v>
      </c>
      <c r="Z8" s="43">
        <f t="shared" si="4"/>
        <v>11.544959152858292</v>
      </c>
      <c r="AA8" s="43">
        <f t="shared" si="5"/>
        <v>3.130836380436147</v>
      </c>
      <c r="AB8" s="43">
        <f t="shared" si="6"/>
        <v>2.1524500115498513</v>
      </c>
      <c r="AC8" s="43">
        <f t="shared" si="7"/>
        <v>3.130836380436147</v>
      </c>
      <c r="AD8" s="43">
        <f t="shared" si="8"/>
        <v>2.641643195992999</v>
      </c>
      <c r="AE8" s="43">
        <f t="shared" si="9"/>
        <v>5.870318213317776</v>
      </c>
      <c r="AF8" s="43">
        <f t="shared" si="10"/>
        <v>0</v>
      </c>
      <c r="AG8" s="43">
        <f t="shared" si="11"/>
        <v>2.1524500115498513</v>
      </c>
      <c r="AH8" s="43">
        <f t="shared" si="12"/>
        <v>2.250288648438481</v>
      </c>
      <c r="AI8" s="43">
        <f t="shared" si="13"/>
        <v>0</v>
      </c>
      <c r="AJ8" s="43">
        <f t="shared" si="14"/>
        <v>0</v>
      </c>
      <c r="AK8" s="43">
        <f t="shared" si="15"/>
        <v>0</v>
      </c>
      <c r="AL8" s="43"/>
      <c r="AN8" s="23" t="s">
        <v>455</v>
      </c>
      <c r="AO8" s="6" t="s">
        <v>79</v>
      </c>
      <c r="AQ8" s="45" t="s">
        <v>449</v>
      </c>
      <c r="AR8" s="42">
        <v>0.8383155567968418</v>
      </c>
      <c r="AS8" s="42">
        <v>0.17418638821741594</v>
      </c>
      <c r="AT8" s="42">
        <v>0.020022559798553666</v>
      </c>
      <c r="AU8" s="42">
        <v>7.378789628963601</v>
      </c>
      <c r="AV8" s="23">
        <v>0</v>
      </c>
      <c r="AW8" s="23">
        <v>0.006206845355951409</v>
      </c>
    </row>
    <row r="9" spans="1:49" ht="12.75">
      <c r="A9" s="25" t="s">
        <v>55</v>
      </c>
      <c r="B9" s="25" t="s">
        <v>36</v>
      </c>
      <c r="C9" s="25">
        <v>2005</v>
      </c>
      <c r="D9" s="26">
        <v>5484723</v>
      </c>
      <c r="E9" s="26"/>
      <c r="F9" s="23">
        <v>5</v>
      </c>
      <c r="G9" s="23">
        <v>12</v>
      </c>
      <c r="H9" s="23">
        <v>12</v>
      </c>
      <c r="I9" s="23">
        <v>11</v>
      </c>
      <c r="J9" s="23">
        <v>4</v>
      </c>
      <c r="K9" s="23">
        <v>9</v>
      </c>
      <c r="L9" s="23">
        <v>7</v>
      </c>
      <c r="M9" s="23">
        <v>1</v>
      </c>
      <c r="N9" s="23">
        <v>9</v>
      </c>
      <c r="O9" s="23">
        <v>1</v>
      </c>
      <c r="P9" s="23">
        <v>9</v>
      </c>
      <c r="Q9" s="23">
        <v>1</v>
      </c>
      <c r="W9" s="43">
        <f t="shared" si="1"/>
        <v>0.9116230664702666</v>
      </c>
      <c r="X9" s="43">
        <f t="shared" si="2"/>
        <v>2.1878953595286394</v>
      </c>
      <c r="Y9" s="43">
        <f t="shared" si="3"/>
        <v>2.1878953595286394</v>
      </c>
      <c r="Z9" s="43">
        <f t="shared" si="4"/>
        <v>2.0055707462345866</v>
      </c>
      <c r="AA9" s="43">
        <f t="shared" si="5"/>
        <v>0.7292984531762133</v>
      </c>
      <c r="AB9" s="43">
        <f t="shared" si="6"/>
        <v>1.64092151964648</v>
      </c>
      <c r="AC9" s="43">
        <f t="shared" si="7"/>
        <v>1.2762722930583732</v>
      </c>
      <c r="AD9" s="43">
        <f t="shared" si="8"/>
        <v>0.18232461329405333</v>
      </c>
      <c r="AE9" s="43">
        <f t="shared" si="9"/>
        <v>1.64092151964648</v>
      </c>
      <c r="AF9" s="43">
        <f t="shared" si="10"/>
        <v>0.18232461329405333</v>
      </c>
      <c r="AG9" s="43">
        <f t="shared" si="11"/>
        <v>1.64092151964648</v>
      </c>
      <c r="AH9" s="43">
        <f t="shared" si="12"/>
        <v>0.18232461329405333</v>
      </c>
      <c r="AI9" s="43">
        <f t="shared" si="13"/>
        <v>0</v>
      </c>
      <c r="AJ9" s="43">
        <f t="shared" si="14"/>
        <v>0</v>
      </c>
      <c r="AK9" s="43">
        <f t="shared" si="15"/>
        <v>0</v>
      </c>
      <c r="AL9" s="43"/>
      <c r="AN9" s="23" t="s">
        <v>455</v>
      </c>
      <c r="AO9" s="6" t="s">
        <v>79</v>
      </c>
      <c r="AQ9" s="45" t="s">
        <v>308</v>
      </c>
      <c r="AR9" s="42">
        <v>2.079255986579638</v>
      </c>
      <c r="AS9" s="42">
        <v>0.9463622205064476</v>
      </c>
      <c r="AT9" s="42">
        <v>0.34639028451497844</v>
      </c>
      <c r="AU9" s="42">
        <v>7.886360915562006</v>
      </c>
      <c r="AV9" s="23">
        <v>0.28039386597616034</v>
      </c>
      <c r="AW9" s="23">
        <v>0.12879204113599174</v>
      </c>
    </row>
    <row r="10" spans="1:49" ht="12.75">
      <c r="A10" s="25" t="s">
        <v>56</v>
      </c>
      <c r="B10" s="25" t="s">
        <v>36</v>
      </c>
      <c r="C10" s="25">
        <v>2005</v>
      </c>
      <c r="D10" s="26">
        <v>1307605</v>
      </c>
      <c r="E10" s="26"/>
      <c r="F10" s="23">
        <v>7</v>
      </c>
      <c r="G10" s="23">
        <v>7</v>
      </c>
      <c r="H10" s="23">
        <v>7</v>
      </c>
      <c r="I10" s="23">
        <v>5</v>
      </c>
      <c r="J10" s="23">
        <v>1</v>
      </c>
      <c r="K10" s="23">
        <v>2</v>
      </c>
      <c r="L10" s="23">
        <v>5</v>
      </c>
      <c r="M10" s="23">
        <v>0</v>
      </c>
      <c r="N10" s="23">
        <v>7</v>
      </c>
      <c r="O10" s="23">
        <v>0</v>
      </c>
      <c r="P10" s="23">
        <v>2</v>
      </c>
      <c r="Q10" s="23">
        <v>2</v>
      </c>
      <c r="W10" s="43">
        <f t="shared" si="1"/>
        <v>5.353298587876308</v>
      </c>
      <c r="X10" s="43">
        <f t="shared" si="2"/>
        <v>5.353298587876308</v>
      </c>
      <c r="Y10" s="43">
        <f t="shared" si="3"/>
        <v>5.353298587876308</v>
      </c>
      <c r="Z10" s="43">
        <f t="shared" si="4"/>
        <v>3.823784705625934</v>
      </c>
      <c r="AA10" s="43">
        <f t="shared" si="5"/>
        <v>0.7647569411251869</v>
      </c>
      <c r="AB10" s="43">
        <f t="shared" si="6"/>
        <v>1.5295138822503738</v>
      </c>
      <c r="AC10" s="43">
        <f t="shared" si="7"/>
        <v>3.823784705625934</v>
      </c>
      <c r="AD10" s="43">
        <f t="shared" si="8"/>
        <v>0</v>
      </c>
      <c r="AE10" s="43">
        <f t="shared" si="9"/>
        <v>5.353298587876308</v>
      </c>
      <c r="AF10" s="43">
        <f t="shared" si="10"/>
        <v>0</v>
      </c>
      <c r="AG10" s="43">
        <f t="shared" si="11"/>
        <v>1.5295138822503738</v>
      </c>
      <c r="AH10" s="43">
        <f t="shared" si="12"/>
        <v>1.5295138822503738</v>
      </c>
      <c r="AI10" s="43">
        <f t="shared" si="13"/>
        <v>0</v>
      </c>
      <c r="AJ10" s="43">
        <f t="shared" si="14"/>
        <v>0</v>
      </c>
      <c r="AK10" s="43">
        <f t="shared" si="15"/>
        <v>0</v>
      </c>
      <c r="AL10" s="43"/>
      <c r="AN10" s="23" t="s">
        <v>455</v>
      </c>
      <c r="AO10" s="6" t="s">
        <v>79</v>
      </c>
      <c r="AQ10" s="45" t="s">
        <v>450</v>
      </c>
      <c r="AR10" s="42">
        <v>0.9822490862700815</v>
      </c>
      <c r="AS10" s="42">
        <v>0</v>
      </c>
      <c r="AT10" s="42">
        <v>0.053059783466167215</v>
      </c>
      <c r="AU10" s="42">
        <v>0</v>
      </c>
      <c r="AV10" s="23">
        <v>0</v>
      </c>
      <c r="AW10" s="23">
        <v>0</v>
      </c>
    </row>
    <row r="11" spans="1:49" ht="12.75">
      <c r="A11" s="25" t="s">
        <v>58</v>
      </c>
      <c r="B11" s="25" t="s">
        <v>36</v>
      </c>
      <c r="C11" s="25">
        <v>2005</v>
      </c>
      <c r="D11" s="26">
        <v>5244749</v>
      </c>
      <c r="E11" s="26"/>
      <c r="F11" s="23">
        <v>11</v>
      </c>
      <c r="G11" s="23">
        <v>27</v>
      </c>
      <c r="H11" s="23">
        <v>28</v>
      </c>
      <c r="I11" s="23">
        <v>29</v>
      </c>
      <c r="J11" s="23">
        <v>7</v>
      </c>
      <c r="K11" s="23">
        <v>1</v>
      </c>
      <c r="L11" s="23">
        <v>7</v>
      </c>
      <c r="M11" s="23">
        <v>0</v>
      </c>
      <c r="N11" s="23">
        <v>17</v>
      </c>
      <c r="O11" s="23">
        <v>0</v>
      </c>
      <c r="P11" s="23">
        <v>0</v>
      </c>
      <c r="Q11" s="23">
        <v>0</v>
      </c>
      <c r="W11" s="43">
        <f t="shared" si="1"/>
        <v>2.0973358305611955</v>
      </c>
      <c r="X11" s="43">
        <f t="shared" si="2"/>
        <v>5.148006129559299</v>
      </c>
      <c r="Y11" s="43">
        <f t="shared" si="3"/>
        <v>5.33867302324668</v>
      </c>
      <c r="Z11" s="43">
        <f t="shared" si="4"/>
        <v>5.529339916934061</v>
      </c>
      <c r="AA11" s="43">
        <f t="shared" si="5"/>
        <v>1.33466825581167</v>
      </c>
      <c r="AB11" s="43">
        <f t="shared" si="6"/>
        <v>0.19066689368738143</v>
      </c>
      <c r="AC11" s="43">
        <f t="shared" si="7"/>
        <v>1.33466825581167</v>
      </c>
      <c r="AD11" s="43">
        <f t="shared" si="8"/>
        <v>0</v>
      </c>
      <c r="AE11" s="43">
        <f t="shared" si="9"/>
        <v>3.241337192685484</v>
      </c>
      <c r="AF11" s="43">
        <f t="shared" si="10"/>
        <v>0</v>
      </c>
      <c r="AG11" s="43">
        <f t="shared" si="11"/>
        <v>0</v>
      </c>
      <c r="AH11" s="43">
        <f t="shared" si="12"/>
        <v>0</v>
      </c>
      <c r="AI11" s="43">
        <f t="shared" si="13"/>
        <v>0</v>
      </c>
      <c r="AJ11" s="43">
        <f t="shared" si="14"/>
        <v>0</v>
      </c>
      <c r="AK11" s="43">
        <f t="shared" si="15"/>
        <v>0</v>
      </c>
      <c r="AL11" s="43"/>
      <c r="AN11" s="23" t="s">
        <v>455</v>
      </c>
      <c r="AO11" s="6" t="s">
        <v>79</v>
      </c>
      <c r="AQ11" s="45" t="s">
        <v>314</v>
      </c>
      <c r="AR11" s="42">
        <v>3.5458219490502145</v>
      </c>
      <c r="AS11" s="42">
        <v>0.8606322242185716</v>
      </c>
      <c r="AT11" s="42">
        <v>0.33738013260562927</v>
      </c>
      <c r="AU11" s="42">
        <v>7.993688764710567</v>
      </c>
      <c r="AV11" s="23">
        <v>0</v>
      </c>
      <c r="AW11" s="23">
        <v>0.07293043293242905</v>
      </c>
    </row>
    <row r="12" spans="1:49" ht="12.75">
      <c r="A12" s="25" t="s">
        <v>59</v>
      </c>
      <c r="B12" s="25" t="s">
        <v>36</v>
      </c>
      <c r="C12" s="25">
        <v>2005</v>
      </c>
      <c r="D12" s="26">
        <v>61538322</v>
      </c>
      <c r="E12" s="26"/>
      <c r="F12" s="23">
        <v>325</v>
      </c>
      <c r="G12" s="23">
        <v>521</v>
      </c>
      <c r="H12" s="23">
        <v>0</v>
      </c>
      <c r="I12" s="23">
        <v>355</v>
      </c>
      <c r="J12" s="23">
        <v>54</v>
      </c>
      <c r="K12" s="23">
        <v>0</v>
      </c>
      <c r="L12" s="23">
        <v>100</v>
      </c>
      <c r="M12" s="23">
        <v>32</v>
      </c>
      <c r="N12" s="23">
        <v>475</v>
      </c>
      <c r="O12" s="23">
        <v>0</v>
      </c>
      <c r="P12" s="23">
        <v>0</v>
      </c>
      <c r="Q12" s="23">
        <v>0</v>
      </c>
      <c r="W12" s="43">
        <f t="shared" si="1"/>
        <v>5.281261975261528</v>
      </c>
      <c r="X12" s="43">
        <f t="shared" si="2"/>
        <v>8.466269197265406</v>
      </c>
      <c r="Y12" s="43">
        <f t="shared" si="3"/>
        <v>0</v>
      </c>
      <c r="Z12" s="43">
        <f t="shared" si="4"/>
        <v>5.768763080670285</v>
      </c>
      <c r="AA12" s="43">
        <f t="shared" si="5"/>
        <v>0.8775019897357617</v>
      </c>
      <c r="AB12" s="43">
        <f t="shared" si="6"/>
        <v>0</v>
      </c>
      <c r="AC12" s="43">
        <f t="shared" si="7"/>
        <v>1.625003684695855</v>
      </c>
      <c r="AD12" s="43">
        <f t="shared" si="8"/>
        <v>0.5200011791026736</v>
      </c>
      <c r="AE12" s="43">
        <f t="shared" si="9"/>
        <v>7.718767502305311</v>
      </c>
      <c r="AF12" s="43">
        <f t="shared" si="10"/>
        <v>0</v>
      </c>
      <c r="AG12" s="43">
        <f t="shared" si="11"/>
        <v>0</v>
      </c>
      <c r="AH12" s="43">
        <f t="shared" si="12"/>
        <v>0</v>
      </c>
      <c r="AI12" s="43">
        <f t="shared" si="13"/>
        <v>0</v>
      </c>
      <c r="AJ12" s="43">
        <f t="shared" si="14"/>
        <v>0</v>
      </c>
      <c r="AK12" s="43">
        <f t="shared" si="15"/>
        <v>0</v>
      </c>
      <c r="AL12" s="43"/>
      <c r="AN12" s="23" t="s">
        <v>455</v>
      </c>
      <c r="AO12" s="6" t="s">
        <v>79</v>
      </c>
      <c r="AQ12" s="45" t="s">
        <v>305</v>
      </c>
      <c r="AR12" s="42">
        <v>0.41040506376829144</v>
      </c>
      <c r="AS12" s="42">
        <v>0</v>
      </c>
      <c r="AT12" s="42">
        <v>0.2743090692401852</v>
      </c>
      <c r="AU12" s="42">
        <v>1.1045824474872785</v>
      </c>
      <c r="AV12" s="23">
        <v>0</v>
      </c>
      <c r="AW12" s="23">
        <v>0.0651718762374898</v>
      </c>
    </row>
    <row r="13" spans="1:49" ht="12.75">
      <c r="A13" s="25" t="s">
        <v>68</v>
      </c>
      <c r="B13" s="25" t="s">
        <v>36</v>
      </c>
      <c r="C13" s="25">
        <v>2005</v>
      </c>
      <c r="D13" s="28">
        <v>2114550</v>
      </c>
      <c r="E13" s="28"/>
      <c r="F13" s="23">
        <v>21</v>
      </c>
      <c r="G13" s="23">
        <v>15</v>
      </c>
      <c r="H13" s="23">
        <v>15</v>
      </c>
      <c r="I13" s="23">
        <v>14</v>
      </c>
      <c r="J13" s="23">
        <v>0</v>
      </c>
      <c r="K13" s="23">
        <v>0</v>
      </c>
      <c r="L13" s="23">
        <v>14</v>
      </c>
      <c r="M13" s="23">
        <v>0</v>
      </c>
      <c r="N13" s="23">
        <v>13</v>
      </c>
      <c r="O13" s="23">
        <v>0</v>
      </c>
      <c r="P13" s="23">
        <v>0</v>
      </c>
      <c r="Q13" s="23">
        <v>0</v>
      </c>
      <c r="W13" s="43">
        <f t="shared" si="1"/>
        <v>9.931191033553239</v>
      </c>
      <c r="X13" s="43">
        <f t="shared" si="2"/>
        <v>7.093707881109456</v>
      </c>
      <c r="Y13" s="43">
        <f t="shared" si="3"/>
        <v>7.093707881109456</v>
      </c>
      <c r="Z13" s="43">
        <f t="shared" si="4"/>
        <v>6.620794022368825</v>
      </c>
      <c r="AA13" s="43">
        <f t="shared" si="5"/>
        <v>0</v>
      </c>
      <c r="AB13" s="43">
        <f t="shared" si="6"/>
        <v>0</v>
      </c>
      <c r="AC13" s="43">
        <f t="shared" si="7"/>
        <v>6.620794022368825</v>
      </c>
      <c r="AD13" s="43">
        <f t="shared" si="8"/>
        <v>0</v>
      </c>
      <c r="AE13" s="43">
        <f t="shared" si="9"/>
        <v>6.147880163628195</v>
      </c>
      <c r="AF13" s="43">
        <f t="shared" si="10"/>
        <v>0</v>
      </c>
      <c r="AG13" s="43">
        <f t="shared" si="11"/>
        <v>0</v>
      </c>
      <c r="AH13" s="43">
        <f t="shared" si="12"/>
        <v>0</v>
      </c>
      <c r="AI13" s="43">
        <f t="shared" si="13"/>
        <v>0</v>
      </c>
      <c r="AJ13" s="43">
        <f t="shared" si="14"/>
        <v>0</v>
      </c>
      <c r="AK13" s="43">
        <f t="shared" si="15"/>
        <v>0</v>
      </c>
      <c r="AL13" s="43"/>
      <c r="AN13" s="23" t="s">
        <v>455</v>
      </c>
      <c r="AO13" s="6" t="s">
        <v>79</v>
      </c>
      <c r="AQ13" s="45" t="s">
        <v>451</v>
      </c>
      <c r="AR13" s="42">
        <v>0.706052313497108</v>
      </c>
      <c r="AS13" s="42">
        <v>0</v>
      </c>
      <c r="AT13" s="42">
        <v>0</v>
      </c>
      <c r="AU13" s="42">
        <v>0</v>
      </c>
      <c r="AV13" s="23">
        <v>0</v>
      </c>
      <c r="AW13" s="23">
        <v>0</v>
      </c>
    </row>
    <row r="14" spans="1:49" ht="12.75">
      <c r="A14" s="25" t="s">
        <v>54</v>
      </c>
      <c r="B14" s="25" t="s">
        <v>36</v>
      </c>
      <c r="C14" s="25">
        <v>2005</v>
      </c>
      <c r="D14" s="26">
        <v>82369552</v>
      </c>
      <c r="E14" s="26"/>
      <c r="F14" s="23">
        <v>205</v>
      </c>
      <c r="G14" s="23">
        <v>467</v>
      </c>
      <c r="H14" s="23">
        <v>437</v>
      </c>
      <c r="I14" s="23">
        <v>466</v>
      </c>
      <c r="J14" s="23">
        <v>52</v>
      </c>
      <c r="K14" s="23">
        <v>119</v>
      </c>
      <c r="L14" s="23">
        <v>173</v>
      </c>
      <c r="M14" s="23">
        <v>73</v>
      </c>
      <c r="N14" s="23">
        <v>301</v>
      </c>
      <c r="O14" s="23">
        <v>59</v>
      </c>
      <c r="P14" s="23">
        <v>121</v>
      </c>
      <c r="Q14" s="23">
        <v>71</v>
      </c>
      <c r="W14" s="43">
        <f t="shared" si="1"/>
        <v>2.488783719498681</v>
      </c>
      <c r="X14" s="43">
        <f t="shared" si="2"/>
        <v>5.669570717101873</v>
      </c>
      <c r="Y14" s="43">
        <f t="shared" si="3"/>
        <v>5.305358465467919</v>
      </c>
      <c r="Z14" s="43">
        <f t="shared" si="4"/>
        <v>5.6574303087140745</v>
      </c>
      <c r="AA14" s="43">
        <f t="shared" si="5"/>
        <v>0.631301236165519</v>
      </c>
      <c r="AB14" s="43">
        <f t="shared" si="6"/>
        <v>1.4447085981480148</v>
      </c>
      <c r="AC14" s="43">
        <f t="shared" si="7"/>
        <v>2.1002906510891304</v>
      </c>
      <c r="AD14" s="43">
        <f t="shared" si="8"/>
        <v>0.8862498123092863</v>
      </c>
      <c r="AE14" s="43">
        <f t="shared" si="9"/>
        <v>3.6542629247273313</v>
      </c>
      <c r="AF14" s="43">
        <f t="shared" si="10"/>
        <v>0.7162840948801081</v>
      </c>
      <c r="AG14" s="43">
        <f t="shared" si="11"/>
        <v>1.4689894149236116</v>
      </c>
      <c r="AH14" s="43">
        <f t="shared" si="12"/>
        <v>0.8619689955336894</v>
      </c>
      <c r="AI14" s="43">
        <f t="shared" si="13"/>
        <v>0</v>
      </c>
      <c r="AJ14" s="43">
        <f t="shared" si="14"/>
        <v>0</v>
      </c>
      <c r="AK14" s="43">
        <f t="shared" si="15"/>
        <v>0</v>
      </c>
      <c r="AL14" s="43"/>
      <c r="AN14" s="23" t="s">
        <v>455</v>
      </c>
      <c r="AO14" s="6" t="s">
        <v>79</v>
      </c>
      <c r="AQ14" s="45" t="s">
        <v>452</v>
      </c>
      <c r="AR14" s="42">
        <v>0.4123501114638758</v>
      </c>
      <c r="AS14" s="42">
        <v>0</v>
      </c>
      <c r="AT14" s="42">
        <v>0</v>
      </c>
      <c r="AU14" s="42">
        <v>0.044719937145233944</v>
      </c>
      <c r="AV14" s="23">
        <v>0</v>
      </c>
      <c r="AW14" s="23">
        <v>0</v>
      </c>
    </row>
    <row r="15" spans="1:49" ht="12.75">
      <c r="A15" s="25" t="s">
        <v>60</v>
      </c>
      <c r="B15" s="25" t="s">
        <v>36</v>
      </c>
      <c r="C15" s="25">
        <v>2005</v>
      </c>
      <c r="D15" s="26">
        <v>10722816</v>
      </c>
      <c r="E15" s="26"/>
      <c r="F15" s="23">
        <v>13</v>
      </c>
      <c r="G15" s="23">
        <v>25</v>
      </c>
      <c r="H15" s="23">
        <v>25</v>
      </c>
      <c r="I15" s="23">
        <v>16</v>
      </c>
      <c r="J15" s="23">
        <v>3</v>
      </c>
      <c r="K15" s="23">
        <v>0</v>
      </c>
      <c r="L15" s="23">
        <v>11</v>
      </c>
      <c r="M15" s="23">
        <v>1</v>
      </c>
      <c r="N15" s="23">
        <v>24</v>
      </c>
      <c r="O15" s="23">
        <v>0</v>
      </c>
      <c r="P15" s="23">
        <v>0</v>
      </c>
      <c r="Q15" s="23">
        <v>0</v>
      </c>
      <c r="W15" s="43">
        <f t="shared" si="1"/>
        <v>1.2123680943513346</v>
      </c>
      <c r="X15" s="43">
        <f t="shared" si="2"/>
        <v>2.3314771045217975</v>
      </c>
      <c r="Y15" s="43">
        <f t="shared" si="3"/>
        <v>2.3314771045217975</v>
      </c>
      <c r="Z15" s="43">
        <f t="shared" si="4"/>
        <v>1.4921453468939503</v>
      </c>
      <c r="AA15" s="43">
        <f t="shared" si="5"/>
        <v>0.27977725254261565</v>
      </c>
      <c r="AB15" s="43">
        <f t="shared" si="6"/>
        <v>0</v>
      </c>
      <c r="AC15" s="43">
        <f t="shared" si="7"/>
        <v>1.0258499259895908</v>
      </c>
      <c r="AD15" s="43">
        <f t="shared" si="8"/>
        <v>0.09325908418087189</v>
      </c>
      <c r="AE15" s="43">
        <f t="shared" si="9"/>
        <v>2.238218020340925</v>
      </c>
      <c r="AF15" s="43">
        <f t="shared" si="10"/>
        <v>0</v>
      </c>
      <c r="AG15" s="43">
        <f t="shared" si="11"/>
        <v>0</v>
      </c>
      <c r="AH15" s="43">
        <f t="shared" si="12"/>
        <v>0</v>
      </c>
      <c r="AI15" s="43">
        <f t="shared" si="13"/>
        <v>0</v>
      </c>
      <c r="AJ15" s="43">
        <f t="shared" si="14"/>
        <v>0</v>
      </c>
      <c r="AK15" s="43">
        <f t="shared" si="15"/>
        <v>0</v>
      </c>
      <c r="AL15" s="43"/>
      <c r="AN15" s="23" t="s">
        <v>455</v>
      </c>
      <c r="AO15" s="6" t="s">
        <v>79</v>
      </c>
      <c r="AQ15" s="44" t="s">
        <v>336</v>
      </c>
      <c r="AR15" s="42">
        <v>0</v>
      </c>
      <c r="AS15" s="42">
        <v>0.8448797160667356</v>
      </c>
      <c r="AT15" s="42">
        <v>0.00901015190934915</v>
      </c>
      <c r="AU15" s="42">
        <v>0.24819565115604836</v>
      </c>
      <c r="AV15" s="23">
        <v>0.02900626199753383</v>
      </c>
      <c r="AW15" s="23">
        <v>0.017068824728866373</v>
      </c>
    </row>
    <row r="16" spans="1:49" ht="12.75">
      <c r="A16" s="25" t="s">
        <v>61</v>
      </c>
      <c r="B16" s="25" t="s">
        <v>36</v>
      </c>
      <c r="C16" s="25">
        <v>2005</v>
      </c>
      <c r="D16" s="26">
        <v>9930915</v>
      </c>
      <c r="E16" s="26"/>
      <c r="F16" s="23">
        <v>25</v>
      </c>
      <c r="G16" s="23">
        <v>25</v>
      </c>
      <c r="H16" s="23">
        <v>24</v>
      </c>
      <c r="I16" s="23">
        <v>25</v>
      </c>
      <c r="J16" s="23">
        <v>3</v>
      </c>
      <c r="K16" s="23">
        <v>0</v>
      </c>
      <c r="L16" s="23">
        <v>21</v>
      </c>
      <c r="M16" s="23">
        <v>11</v>
      </c>
      <c r="N16" s="23">
        <v>17</v>
      </c>
      <c r="O16" s="23">
        <v>0</v>
      </c>
      <c r="P16" s="23">
        <v>0</v>
      </c>
      <c r="Q16" s="23">
        <v>0</v>
      </c>
      <c r="W16" s="43">
        <f t="shared" si="1"/>
        <v>2.517391398476374</v>
      </c>
      <c r="X16" s="43">
        <f t="shared" si="2"/>
        <v>2.517391398476374</v>
      </c>
      <c r="Y16" s="43">
        <f t="shared" si="3"/>
        <v>2.4166957425373194</v>
      </c>
      <c r="Z16" s="43">
        <f t="shared" si="4"/>
        <v>2.517391398476374</v>
      </c>
      <c r="AA16" s="43">
        <f t="shared" si="5"/>
        <v>0.30208696781716493</v>
      </c>
      <c r="AB16" s="43">
        <f t="shared" si="6"/>
        <v>0</v>
      </c>
      <c r="AC16" s="43">
        <f t="shared" si="7"/>
        <v>2.1146087747201543</v>
      </c>
      <c r="AD16" s="43">
        <f t="shared" si="8"/>
        <v>1.1076522153296047</v>
      </c>
      <c r="AE16" s="43">
        <f t="shared" si="9"/>
        <v>1.7118261509639343</v>
      </c>
      <c r="AF16" s="43">
        <f t="shared" si="10"/>
        <v>0</v>
      </c>
      <c r="AG16" s="43">
        <f t="shared" si="11"/>
        <v>0</v>
      </c>
      <c r="AH16" s="43">
        <f t="shared" si="12"/>
        <v>0</v>
      </c>
      <c r="AI16" s="43">
        <f t="shared" si="13"/>
        <v>0</v>
      </c>
      <c r="AJ16" s="43">
        <f t="shared" si="14"/>
        <v>0</v>
      </c>
      <c r="AK16" s="43">
        <f t="shared" si="15"/>
        <v>0</v>
      </c>
      <c r="AL16" s="43"/>
      <c r="AN16" s="23" t="s">
        <v>455</v>
      </c>
      <c r="AO16" s="6" t="s">
        <v>79</v>
      </c>
      <c r="AQ16" s="5" t="s">
        <v>461</v>
      </c>
      <c r="AR16" s="42">
        <v>0</v>
      </c>
      <c r="AS16" s="42">
        <v>0.08785052623139238</v>
      </c>
      <c r="AT16" s="42">
        <v>0.008009023919421467</v>
      </c>
      <c r="AU16" s="42">
        <v>0.03130395600166376</v>
      </c>
      <c r="AV16" s="23">
        <v>0</v>
      </c>
      <c r="AW16" s="23">
        <v>0.006206845355951409</v>
      </c>
    </row>
    <row r="17" spans="1:49" ht="12.75">
      <c r="A17" s="25" t="s">
        <v>63</v>
      </c>
      <c r="B17" s="25" t="s">
        <v>36</v>
      </c>
      <c r="C17" s="25">
        <v>2005</v>
      </c>
      <c r="D17" s="26">
        <v>304367</v>
      </c>
      <c r="E17" s="26"/>
      <c r="F17" s="23">
        <v>1</v>
      </c>
      <c r="G17" s="23">
        <v>2</v>
      </c>
      <c r="H17" s="23">
        <v>2</v>
      </c>
      <c r="I17" s="23">
        <v>3</v>
      </c>
      <c r="J17" s="23">
        <v>1</v>
      </c>
      <c r="K17" s="23">
        <v>0</v>
      </c>
      <c r="L17" s="23">
        <v>1</v>
      </c>
      <c r="M17" s="23">
        <v>1</v>
      </c>
      <c r="N17" s="23">
        <v>3</v>
      </c>
      <c r="O17" s="23">
        <v>1</v>
      </c>
      <c r="P17" s="23">
        <v>0</v>
      </c>
      <c r="Q17" s="23">
        <v>0</v>
      </c>
      <c r="W17" s="43">
        <f t="shared" si="1"/>
        <v>3.2855072987544642</v>
      </c>
      <c r="X17" s="43">
        <f t="shared" si="2"/>
        <v>6.5710145975089285</v>
      </c>
      <c r="Y17" s="43">
        <f t="shared" si="3"/>
        <v>6.5710145975089285</v>
      </c>
      <c r="Z17" s="43">
        <f t="shared" si="4"/>
        <v>9.856521896263391</v>
      </c>
      <c r="AA17" s="43">
        <f t="shared" si="5"/>
        <v>3.2855072987544642</v>
      </c>
      <c r="AB17" s="43">
        <f t="shared" si="6"/>
        <v>0</v>
      </c>
      <c r="AC17" s="43">
        <f t="shared" si="7"/>
        <v>3.2855072987544642</v>
      </c>
      <c r="AD17" s="43">
        <f t="shared" si="8"/>
        <v>3.2855072987544642</v>
      </c>
      <c r="AE17" s="43">
        <f t="shared" si="9"/>
        <v>9.856521896263391</v>
      </c>
      <c r="AF17" s="43">
        <f t="shared" si="10"/>
        <v>3.2855072987544642</v>
      </c>
      <c r="AG17" s="43">
        <f t="shared" si="11"/>
        <v>0</v>
      </c>
      <c r="AH17" s="43">
        <f t="shared" si="12"/>
        <v>0</v>
      </c>
      <c r="AI17" s="43">
        <f t="shared" si="13"/>
        <v>0</v>
      </c>
      <c r="AJ17" s="43">
        <f t="shared" si="14"/>
        <v>0</v>
      </c>
      <c r="AK17" s="43">
        <f t="shared" si="15"/>
        <v>0</v>
      </c>
      <c r="AL17" s="43"/>
      <c r="AN17" s="23" t="s">
        <v>455</v>
      </c>
      <c r="AO17" s="6" t="s">
        <v>79</v>
      </c>
      <c r="AQ17" s="5" t="s">
        <v>462</v>
      </c>
      <c r="AR17" s="42">
        <v>0</v>
      </c>
      <c r="AS17" s="42">
        <v>0</v>
      </c>
      <c r="AT17" s="42">
        <v>0.281316965169679</v>
      </c>
      <c r="AU17" s="42">
        <v>0</v>
      </c>
      <c r="AV17" s="23">
        <v>0.25138760397862653</v>
      </c>
      <c r="AW17" s="23">
        <v>0</v>
      </c>
    </row>
    <row r="18" spans="1:49" ht="12.75">
      <c r="A18" s="25" t="s">
        <v>62</v>
      </c>
      <c r="B18" s="25" t="s">
        <v>36</v>
      </c>
      <c r="C18" s="25">
        <v>2005</v>
      </c>
      <c r="D18" s="26">
        <v>4156119</v>
      </c>
      <c r="E18" s="26"/>
      <c r="F18" s="23">
        <v>8</v>
      </c>
      <c r="G18" s="23">
        <v>8</v>
      </c>
      <c r="H18" s="23">
        <v>8</v>
      </c>
      <c r="I18" s="23">
        <v>17</v>
      </c>
      <c r="J18" s="23">
        <v>1</v>
      </c>
      <c r="K18" s="23">
        <v>10</v>
      </c>
      <c r="L18" s="23">
        <v>7</v>
      </c>
      <c r="M18" s="23">
        <v>3</v>
      </c>
      <c r="N18" s="23">
        <v>8</v>
      </c>
      <c r="O18" s="23">
        <v>2</v>
      </c>
      <c r="P18" s="23">
        <v>1</v>
      </c>
      <c r="Q18" s="23">
        <v>0</v>
      </c>
      <c r="W18" s="43">
        <f t="shared" si="1"/>
        <v>1.9248726997470476</v>
      </c>
      <c r="X18" s="43">
        <f t="shared" si="2"/>
        <v>1.9248726997470476</v>
      </c>
      <c r="Y18" s="43">
        <f t="shared" si="3"/>
        <v>1.9248726997470476</v>
      </c>
      <c r="Z18" s="43">
        <f t="shared" si="4"/>
        <v>4.090354486962476</v>
      </c>
      <c r="AA18" s="43">
        <f t="shared" si="5"/>
        <v>0.24060908746838094</v>
      </c>
      <c r="AB18" s="43">
        <f t="shared" si="6"/>
        <v>2.4060908746838097</v>
      </c>
      <c r="AC18" s="43">
        <f t="shared" si="7"/>
        <v>1.6842636122786667</v>
      </c>
      <c r="AD18" s="43">
        <f t="shared" si="8"/>
        <v>0.7218272624051428</v>
      </c>
      <c r="AE18" s="43">
        <f t="shared" si="9"/>
        <v>1.9248726997470476</v>
      </c>
      <c r="AF18" s="43">
        <f t="shared" si="10"/>
        <v>0.4812181749367619</v>
      </c>
      <c r="AG18" s="43">
        <f t="shared" si="11"/>
        <v>0.24060908746838094</v>
      </c>
      <c r="AH18" s="43">
        <f t="shared" si="12"/>
        <v>0</v>
      </c>
      <c r="AI18" s="43">
        <f t="shared" si="13"/>
        <v>0</v>
      </c>
      <c r="AJ18" s="43">
        <f t="shared" si="14"/>
        <v>0</v>
      </c>
      <c r="AK18" s="43">
        <f t="shared" si="15"/>
        <v>0</v>
      </c>
      <c r="AL18" s="43"/>
      <c r="AN18" s="23" t="s">
        <v>455</v>
      </c>
      <c r="AO18" s="6" t="s">
        <v>79</v>
      </c>
      <c r="AQ18" s="5" t="s">
        <v>468</v>
      </c>
      <c r="AR18" s="42">
        <v>0.597129642544386</v>
      </c>
      <c r="AS18" s="42">
        <v>0</v>
      </c>
      <c r="AT18" s="42">
        <v>0.013014663869059882</v>
      </c>
      <c r="AU18" s="42">
        <v>1.779853498380311</v>
      </c>
      <c r="AV18" s="23">
        <v>0.25138760397862653</v>
      </c>
      <c r="AW18" s="23">
        <v>0</v>
      </c>
    </row>
    <row r="19" spans="1:41" ht="12.75">
      <c r="A19" s="25" t="s">
        <v>64</v>
      </c>
      <c r="B19" s="25" t="s">
        <v>36</v>
      </c>
      <c r="C19" s="25">
        <v>2005</v>
      </c>
      <c r="D19" s="26">
        <v>58145320</v>
      </c>
      <c r="E19" s="26"/>
      <c r="F19" s="23">
        <v>314</v>
      </c>
      <c r="G19" s="23">
        <v>549</v>
      </c>
      <c r="H19" s="23">
        <v>524</v>
      </c>
      <c r="I19" s="23">
        <v>234</v>
      </c>
      <c r="J19" s="23">
        <v>38</v>
      </c>
      <c r="K19" s="23">
        <v>20</v>
      </c>
      <c r="L19" s="23">
        <v>339</v>
      </c>
      <c r="M19" s="23">
        <v>124</v>
      </c>
      <c r="N19" s="23">
        <v>287</v>
      </c>
      <c r="O19" s="23">
        <v>87</v>
      </c>
      <c r="P19" s="23">
        <v>20</v>
      </c>
      <c r="Q19" s="23">
        <v>19</v>
      </c>
      <c r="W19" s="43">
        <f t="shared" si="1"/>
        <v>5.400262652265049</v>
      </c>
      <c r="X19" s="43">
        <f t="shared" si="2"/>
        <v>9.441860497113096</v>
      </c>
      <c r="Y19" s="43">
        <f t="shared" si="3"/>
        <v>9.01190327957607</v>
      </c>
      <c r="Z19" s="43">
        <f t="shared" si="4"/>
        <v>4.024399556146565</v>
      </c>
      <c r="AA19" s="43">
        <f t="shared" si="5"/>
        <v>0.6535349706562799</v>
      </c>
      <c r="AB19" s="43">
        <f t="shared" si="6"/>
        <v>0.343965774029621</v>
      </c>
      <c r="AC19" s="43">
        <f t="shared" si="7"/>
        <v>5.830219869802075</v>
      </c>
      <c r="AD19" s="43">
        <f t="shared" si="8"/>
        <v>2.13258779898365</v>
      </c>
      <c r="AE19" s="43">
        <f t="shared" si="9"/>
        <v>4.93590885732506</v>
      </c>
      <c r="AF19" s="43">
        <f t="shared" si="10"/>
        <v>1.4962511170288513</v>
      </c>
      <c r="AG19" s="43">
        <f t="shared" si="11"/>
        <v>0.343965774029621</v>
      </c>
      <c r="AH19" s="43">
        <f t="shared" si="12"/>
        <v>0.32676748532813993</v>
      </c>
      <c r="AI19" s="43">
        <f t="shared" si="13"/>
        <v>0</v>
      </c>
      <c r="AJ19" s="43">
        <f t="shared" si="14"/>
        <v>0</v>
      </c>
      <c r="AK19" s="43">
        <f t="shared" si="15"/>
        <v>0</v>
      </c>
      <c r="AL19" s="43"/>
      <c r="AN19" s="23" t="s">
        <v>455</v>
      </c>
      <c r="AO19" s="6" t="s">
        <v>79</v>
      </c>
    </row>
    <row r="20" spans="1:41" ht="12.75">
      <c r="A20" s="25" t="s">
        <v>67</v>
      </c>
      <c r="B20" s="25" t="s">
        <v>36</v>
      </c>
      <c r="C20" s="25">
        <v>2005</v>
      </c>
      <c r="D20" s="26">
        <v>2245423</v>
      </c>
      <c r="E20" s="26"/>
      <c r="F20" s="23">
        <v>7</v>
      </c>
      <c r="G20" s="23">
        <v>9</v>
      </c>
      <c r="H20" s="23">
        <v>1</v>
      </c>
      <c r="I20" s="23">
        <v>7</v>
      </c>
      <c r="J20" s="23">
        <v>4</v>
      </c>
      <c r="K20" s="23">
        <v>6</v>
      </c>
      <c r="L20" s="23">
        <v>1</v>
      </c>
      <c r="M20" s="23">
        <v>6</v>
      </c>
      <c r="N20" s="23">
        <v>8</v>
      </c>
      <c r="O20" s="23">
        <v>0</v>
      </c>
      <c r="P20" s="23">
        <v>6</v>
      </c>
      <c r="Q20" s="23">
        <v>2</v>
      </c>
      <c r="W20" s="43">
        <f t="shared" si="1"/>
        <v>3.1174527026756205</v>
      </c>
      <c r="X20" s="43">
        <f t="shared" si="2"/>
        <v>4.008153474868655</v>
      </c>
      <c r="Y20" s="43">
        <f t="shared" si="3"/>
        <v>0.4453503860965172</v>
      </c>
      <c r="Z20" s="43">
        <f t="shared" si="4"/>
        <v>3.1174527026756205</v>
      </c>
      <c r="AA20" s="43">
        <f t="shared" si="5"/>
        <v>1.781401544386069</v>
      </c>
      <c r="AB20" s="43">
        <f t="shared" si="6"/>
        <v>2.6721023165791036</v>
      </c>
      <c r="AC20" s="43">
        <f t="shared" si="7"/>
        <v>0.4453503860965172</v>
      </c>
      <c r="AD20" s="43">
        <f t="shared" si="8"/>
        <v>2.6721023165791036</v>
      </c>
      <c r="AE20" s="43">
        <f t="shared" si="9"/>
        <v>3.562803088772138</v>
      </c>
      <c r="AF20" s="43">
        <f t="shared" si="10"/>
        <v>0</v>
      </c>
      <c r="AG20" s="43">
        <f t="shared" si="11"/>
        <v>2.6721023165791036</v>
      </c>
      <c r="AH20" s="43">
        <f t="shared" si="12"/>
        <v>0.8907007721930345</v>
      </c>
      <c r="AI20" s="43">
        <f t="shared" si="13"/>
        <v>0</v>
      </c>
      <c r="AJ20" s="43">
        <f t="shared" si="14"/>
        <v>0</v>
      </c>
      <c r="AK20" s="43">
        <f t="shared" si="15"/>
        <v>0</v>
      </c>
      <c r="AL20" s="43"/>
      <c r="AN20" s="23" t="s">
        <v>455</v>
      </c>
      <c r="AO20" s="6" t="s">
        <v>79</v>
      </c>
    </row>
    <row r="21" spans="1:41" ht="12.75">
      <c r="A21" s="25" t="s">
        <v>65</v>
      </c>
      <c r="B21" s="25" t="s">
        <v>36</v>
      </c>
      <c r="C21" s="25">
        <v>2005</v>
      </c>
      <c r="D21" s="26">
        <v>34498</v>
      </c>
      <c r="E21" s="26"/>
      <c r="F21" s="23">
        <v>0</v>
      </c>
      <c r="G21" s="23">
        <v>1</v>
      </c>
      <c r="H21" s="23">
        <v>1</v>
      </c>
      <c r="I21" s="23">
        <v>1</v>
      </c>
      <c r="J21" s="23">
        <v>0</v>
      </c>
      <c r="K21" s="23">
        <v>0</v>
      </c>
      <c r="L21" s="23">
        <v>0</v>
      </c>
      <c r="M21" s="23">
        <v>0</v>
      </c>
      <c r="N21" s="23">
        <v>1</v>
      </c>
      <c r="O21" s="23">
        <v>0</v>
      </c>
      <c r="P21" s="23">
        <v>0</v>
      </c>
      <c r="Q21" s="23">
        <v>0</v>
      </c>
      <c r="W21" s="43">
        <f t="shared" si="1"/>
        <v>0</v>
      </c>
      <c r="X21" s="43">
        <f t="shared" si="2"/>
        <v>28.98718766305293</v>
      </c>
      <c r="Y21" s="43">
        <f t="shared" si="3"/>
        <v>28.98718766305293</v>
      </c>
      <c r="Z21" s="43">
        <f t="shared" si="4"/>
        <v>28.98718766305293</v>
      </c>
      <c r="AA21" s="43">
        <f t="shared" si="5"/>
        <v>0</v>
      </c>
      <c r="AB21" s="43">
        <f t="shared" si="6"/>
        <v>0</v>
      </c>
      <c r="AC21" s="43">
        <f t="shared" si="7"/>
        <v>0</v>
      </c>
      <c r="AD21" s="43">
        <f t="shared" si="8"/>
        <v>0</v>
      </c>
      <c r="AE21" s="43">
        <f t="shared" si="9"/>
        <v>28.98718766305293</v>
      </c>
      <c r="AF21" s="43">
        <f t="shared" si="10"/>
        <v>0</v>
      </c>
      <c r="AG21" s="43">
        <f t="shared" si="11"/>
        <v>0</v>
      </c>
      <c r="AH21" s="43">
        <f t="shared" si="12"/>
        <v>0</v>
      </c>
      <c r="AI21" s="43">
        <f t="shared" si="13"/>
        <v>0</v>
      </c>
      <c r="AJ21" s="43">
        <f t="shared" si="14"/>
        <v>0</v>
      </c>
      <c r="AK21" s="43">
        <f t="shared" si="15"/>
        <v>0</v>
      </c>
      <c r="AL21" s="43"/>
      <c r="AN21" s="23" t="s">
        <v>455</v>
      </c>
      <c r="AO21" s="6" t="s">
        <v>79</v>
      </c>
    </row>
    <row r="22" spans="1:41" ht="12.75">
      <c r="A22" s="25" t="s">
        <v>66</v>
      </c>
      <c r="B22" s="25" t="s">
        <v>36</v>
      </c>
      <c r="C22" s="25">
        <v>2005</v>
      </c>
      <c r="D22" s="28">
        <v>3565205</v>
      </c>
      <c r="E22" s="28"/>
      <c r="F22" s="23">
        <v>12</v>
      </c>
      <c r="G22" s="23">
        <v>15</v>
      </c>
      <c r="H22" s="23">
        <v>12</v>
      </c>
      <c r="I22" s="23">
        <v>13</v>
      </c>
      <c r="J22" s="23">
        <v>3</v>
      </c>
      <c r="K22" s="23">
        <v>4</v>
      </c>
      <c r="L22" s="23">
        <v>8</v>
      </c>
      <c r="M22" s="23">
        <v>5</v>
      </c>
      <c r="N22" s="23">
        <v>13</v>
      </c>
      <c r="O22" s="23">
        <v>0</v>
      </c>
      <c r="P22" s="23">
        <v>4</v>
      </c>
      <c r="Q22" s="23">
        <v>4</v>
      </c>
      <c r="W22" s="43">
        <f t="shared" si="1"/>
        <v>3.3658653569710575</v>
      </c>
      <c r="X22" s="43">
        <f t="shared" si="2"/>
        <v>4.2073316962138225</v>
      </c>
      <c r="Y22" s="43">
        <f t="shared" si="3"/>
        <v>3.3658653569710575</v>
      </c>
      <c r="Z22" s="43">
        <f t="shared" si="4"/>
        <v>3.646354136718646</v>
      </c>
      <c r="AA22" s="43">
        <f t="shared" si="5"/>
        <v>0.8414663392427644</v>
      </c>
      <c r="AB22" s="43">
        <f t="shared" si="6"/>
        <v>1.1219551189903527</v>
      </c>
      <c r="AC22" s="43">
        <f t="shared" si="7"/>
        <v>2.2439102379807054</v>
      </c>
      <c r="AD22" s="43">
        <f t="shared" si="8"/>
        <v>1.4024438987379406</v>
      </c>
      <c r="AE22" s="43">
        <f t="shared" si="9"/>
        <v>3.646354136718646</v>
      </c>
      <c r="AF22" s="43">
        <f t="shared" si="10"/>
        <v>0</v>
      </c>
      <c r="AG22" s="43">
        <f t="shared" si="11"/>
        <v>1.1219551189903527</v>
      </c>
      <c r="AH22" s="43">
        <f t="shared" si="12"/>
        <v>1.1219551189903527</v>
      </c>
      <c r="AI22" s="43">
        <f t="shared" si="13"/>
        <v>0</v>
      </c>
      <c r="AJ22" s="43">
        <f t="shared" si="14"/>
        <v>0</v>
      </c>
      <c r="AK22" s="43">
        <f t="shared" si="15"/>
        <v>0</v>
      </c>
      <c r="AL22" s="43"/>
      <c r="AN22" s="23" t="s">
        <v>455</v>
      </c>
      <c r="AO22" s="6" t="s">
        <v>79</v>
      </c>
    </row>
    <row r="23" spans="1:41" ht="12.75">
      <c r="A23" s="25" t="s">
        <v>69</v>
      </c>
      <c r="B23" s="25" t="s">
        <v>36</v>
      </c>
      <c r="C23" s="25">
        <v>2005</v>
      </c>
      <c r="D23" s="26">
        <v>403532</v>
      </c>
      <c r="E23" s="26"/>
      <c r="F23" s="23">
        <v>4</v>
      </c>
      <c r="G23" s="23">
        <v>4</v>
      </c>
      <c r="H23" s="23">
        <v>4</v>
      </c>
      <c r="I23" s="23">
        <v>4</v>
      </c>
      <c r="J23" s="23">
        <v>3</v>
      </c>
      <c r="K23" s="23">
        <v>3</v>
      </c>
      <c r="L23" s="23">
        <v>3</v>
      </c>
      <c r="M23" s="23">
        <v>3</v>
      </c>
      <c r="N23" s="23">
        <v>4</v>
      </c>
      <c r="O23" s="23">
        <v>3</v>
      </c>
      <c r="P23" s="23">
        <v>3</v>
      </c>
      <c r="Q23" s="23">
        <v>0</v>
      </c>
      <c r="W23" s="43">
        <f t="shared" si="1"/>
        <v>9.912472864605533</v>
      </c>
      <c r="X23" s="43">
        <f t="shared" si="2"/>
        <v>9.912472864605533</v>
      </c>
      <c r="Y23" s="43">
        <f t="shared" si="3"/>
        <v>9.912472864605533</v>
      </c>
      <c r="Z23" s="43">
        <f t="shared" si="4"/>
        <v>9.912472864605533</v>
      </c>
      <c r="AA23" s="43">
        <f t="shared" si="5"/>
        <v>7.43435464845415</v>
      </c>
      <c r="AB23" s="43">
        <f t="shared" si="6"/>
        <v>7.43435464845415</v>
      </c>
      <c r="AC23" s="43">
        <f t="shared" si="7"/>
        <v>7.43435464845415</v>
      </c>
      <c r="AD23" s="43">
        <f t="shared" si="8"/>
        <v>7.43435464845415</v>
      </c>
      <c r="AE23" s="43">
        <f t="shared" si="9"/>
        <v>9.912472864605533</v>
      </c>
      <c r="AF23" s="43">
        <f t="shared" si="10"/>
        <v>7.43435464845415</v>
      </c>
      <c r="AG23" s="43">
        <f t="shared" si="11"/>
        <v>7.43435464845415</v>
      </c>
      <c r="AH23" s="43">
        <f t="shared" si="12"/>
        <v>0</v>
      </c>
      <c r="AI23" s="43">
        <f t="shared" si="13"/>
        <v>0</v>
      </c>
      <c r="AJ23" s="43">
        <f t="shared" si="14"/>
        <v>0</v>
      </c>
      <c r="AK23" s="43">
        <f t="shared" si="15"/>
        <v>0</v>
      </c>
      <c r="AL23" s="43"/>
      <c r="AN23" s="23" t="s">
        <v>455</v>
      </c>
      <c r="AO23" s="6" t="s">
        <v>79</v>
      </c>
    </row>
    <row r="24" spans="1:41" ht="12.75">
      <c r="A24" s="25" t="s">
        <v>70</v>
      </c>
      <c r="B24" s="25" t="s">
        <v>36</v>
      </c>
      <c r="C24" s="25">
        <v>2005</v>
      </c>
      <c r="D24" s="28">
        <v>16645313</v>
      </c>
      <c r="E24" s="28"/>
      <c r="F24" s="23">
        <v>35</v>
      </c>
      <c r="G24" s="23">
        <v>55</v>
      </c>
      <c r="H24" s="23">
        <v>44</v>
      </c>
      <c r="I24" s="23">
        <v>39</v>
      </c>
      <c r="J24" s="23">
        <v>0</v>
      </c>
      <c r="K24" s="23">
        <v>5</v>
      </c>
      <c r="L24" s="23">
        <v>22</v>
      </c>
      <c r="M24" s="23">
        <v>8</v>
      </c>
      <c r="N24" s="23">
        <v>37</v>
      </c>
      <c r="O24" s="23">
        <v>8</v>
      </c>
      <c r="P24" s="23">
        <v>5</v>
      </c>
      <c r="Q24" s="23">
        <v>0</v>
      </c>
      <c r="W24" s="43">
        <f t="shared" si="1"/>
        <v>2.102694013624135</v>
      </c>
      <c r="X24" s="43">
        <f t="shared" si="2"/>
        <v>3.304233449980784</v>
      </c>
      <c r="Y24" s="43">
        <f t="shared" si="3"/>
        <v>2.6433867599846272</v>
      </c>
      <c r="Z24" s="43">
        <f t="shared" si="4"/>
        <v>2.3430019008954655</v>
      </c>
      <c r="AA24" s="43">
        <f t="shared" si="5"/>
        <v>0</v>
      </c>
      <c r="AB24" s="43">
        <f t="shared" si="6"/>
        <v>0.30038485908916224</v>
      </c>
      <c r="AC24" s="43">
        <f t="shared" si="7"/>
        <v>1.3216933799923136</v>
      </c>
      <c r="AD24" s="43">
        <f t="shared" si="8"/>
        <v>0.4806157745426595</v>
      </c>
      <c r="AE24" s="43">
        <f t="shared" si="9"/>
        <v>2.2228479572598006</v>
      </c>
      <c r="AF24" s="43">
        <f t="shared" si="10"/>
        <v>0.4806157745426595</v>
      </c>
      <c r="AG24" s="43">
        <f t="shared" si="11"/>
        <v>0.30038485908916224</v>
      </c>
      <c r="AH24" s="43">
        <f t="shared" si="12"/>
        <v>0</v>
      </c>
      <c r="AI24" s="43">
        <f t="shared" si="13"/>
        <v>0</v>
      </c>
      <c r="AJ24" s="43">
        <f t="shared" si="14"/>
        <v>0</v>
      </c>
      <c r="AK24" s="43">
        <f t="shared" si="15"/>
        <v>0</v>
      </c>
      <c r="AL24" s="43"/>
      <c r="AN24" s="23" t="s">
        <v>455</v>
      </c>
      <c r="AO24" s="6" t="s">
        <v>79</v>
      </c>
    </row>
    <row r="25" spans="1:41" ht="12.75">
      <c r="A25" s="25" t="s">
        <v>71</v>
      </c>
      <c r="B25" s="25" t="s">
        <v>36</v>
      </c>
      <c r="C25" s="25">
        <v>2005</v>
      </c>
      <c r="D25" s="28">
        <v>4644457</v>
      </c>
      <c r="E25" s="28"/>
      <c r="F25" s="23">
        <v>7</v>
      </c>
      <c r="G25" s="23">
        <v>25</v>
      </c>
      <c r="H25" s="23">
        <v>21</v>
      </c>
      <c r="I25" s="23">
        <v>24</v>
      </c>
      <c r="J25" s="23">
        <v>12</v>
      </c>
      <c r="K25" s="23">
        <v>0</v>
      </c>
      <c r="L25" s="23">
        <v>7</v>
      </c>
      <c r="M25" s="23">
        <v>10</v>
      </c>
      <c r="N25" s="23">
        <v>10</v>
      </c>
      <c r="O25" s="23">
        <v>0</v>
      </c>
      <c r="P25" s="23">
        <v>0</v>
      </c>
      <c r="Q25" s="23">
        <v>0</v>
      </c>
      <c r="W25" s="43">
        <f t="shared" si="1"/>
        <v>1.5071729590778857</v>
      </c>
      <c r="X25" s="43">
        <f t="shared" si="2"/>
        <v>5.382760568135306</v>
      </c>
      <c r="Y25" s="43">
        <f t="shared" si="3"/>
        <v>4.521518877233657</v>
      </c>
      <c r="Z25" s="43">
        <f t="shared" si="4"/>
        <v>5.167450145409894</v>
      </c>
      <c r="AA25" s="43">
        <f t="shared" si="5"/>
        <v>2.583725072704947</v>
      </c>
      <c r="AB25" s="43">
        <f t="shared" si="6"/>
        <v>0</v>
      </c>
      <c r="AC25" s="43">
        <f t="shared" si="7"/>
        <v>1.5071729590778857</v>
      </c>
      <c r="AD25" s="43">
        <f t="shared" si="8"/>
        <v>2.1531042272541225</v>
      </c>
      <c r="AE25" s="43">
        <f t="shared" si="9"/>
        <v>2.1531042272541225</v>
      </c>
      <c r="AF25" s="43">
        <f t="shared" si="10"/>
        <v>0</v>
      </c>
      <c r="AG25" s="43">
        <f t="shared" si="11"/>
        <v>0</v>
      </c>
      <c r="AH25" s="43">
        <f t="shared" si="12"/>
        <v>0</v>
      </c>
      <c r="AI25" s="43">
        <f t="shared" si="13"/>
        <v>0</v>
      </c>
      <c r="AJ25" s="43">
        <f t="shared" si="14"/>
        <v>0</v>
      </c>
      <c r="AK25" s="43">
        <f t="shared" si="15"/>
        <v>0</v>
      </c>
      <c r="AL25" s="43"/>
      <c r="AN25" s="23" t="s">
        <v>455</v>
      </c>
      <c r="AO25" s="6" t="s">
        <v>79</v>
      </c>
    </row>
    <row r="26" spans="1:41" ht="12.75">
      <c r="A26" s="25" t="s">
        <v>72</v>
      </c>
      <c r="B26" s="25" t="s">
        <v>36</v>
      </c>
      <c r="C26" s="25">
        <v>2005</v>
      </c>
      <c r="D26" s="28">
        <v>38500696</v>
      </c>
      <c r="E26" s="28"/>
      <c r="F26" s="23">
        <v>145</v>
      </c>
      <c r="G26" s="23">
        <v>145</v>
      </c>
      <c r="H26" s="23">
        <v>94</v>
      </c>
      <c r="I26" s="23">
        <v>203</v>
      </c>
      <c r="J26" s="23">
        <v>6</v>
      </c>
      <c r="K26" s="23">
        <v>68</v>
      </c>
      <c r="L26" s="23">
        <v>57</v>
      </c>
      <c r="M26" s="23">
        <v>17</v>
      </c>
      <c r="N26" s="23">
        <v>59</v>
      </c>
      <c r="O26" s="23">
        <v>2</v>
      </c>
      <c r="P26" s="23">
        <v>28</v>
      </c>
      <c r="Q26" s="23">
        <v>20</v>
      </c>
      <c r="W26" s="43">
        <f t="shared" si="1"/>
        <v>3.766165681784038</v>
      </c>
      <c r="X26" s="43">
        <f t="shared" si="2"/>
        <v>3.766165681784038</v>
      </c>
      <c r="Y26" s="43">
        <f t="shared" si="3"/>
        <v>2.4415143040531007</v>
      </c>
      <c r="Z26" s="43">
        <f t="shared" si="4"/>
        <v>5.272631954497654</v>
      </c>
      <c r="AA26" s="43">
        <f t="shared" si="5"/>
        <v>0.15584133855658092</v>
      </c>
      <c r="AB26" s="43">
        <f t="shared" si="6"/>
        <v>1.7662018369745833</v>
      </c>
      <c r="AC26" s="43">
        <f t="shared" si="7"/>
        <v>1.4804927162875186</v>
      </c>
      <c r="AD26" s="43">
        <f t="shared" si="8"/>
        <v>0.44155045924364583</v>
      </c>
      <c r="AE26" s="43">
        <f t="shared" si="9"/>
        <v>1.5324398291397123</v>
      </c>
      <c r="AF26" s="43">
        <f t="shared" si="10"/>
        <v>0.05194711285219363</v>
      </c>
      <c r="AG26" s="43">
        <f t="shared" si="11"/>
        <v>0.7272595799307108</v>
      </c>
      <c r="AH26" s="43">
        <f t="shared" si="12"/>
        <v>0.5194711285219363</v>
      </c>
      <c r="AI26" s="43">
        <f t="shared" si="13"/>
        <v>0</v>
      </c>
      <c r="AJ26" s="43">
        <f t="shared" si="14"/>
        <v>0</v>
      </c>
      <c r="AK26" s="43">
        <f t="shared" si="15"/>
        <v>0</v>
      </c>
      <c r="AL26" s="43"/>
      <c r="AN26" s="23" t="s">
        <v>455</v>
      </c>
      <c r="AO26" s="6" t="s">
        <v>79</v>
      </c>
    </row>
    <row r="27" spans="1:41" ht="12.75">
      <c r="A27" s="25" t="s">
        <v>73</v>
      </c>
      <c r="B27" s="25" t="s">
        <v>36</v>
      </c>
      <c r="C27" s="25">
        <v>2005</v>
      </c>
      <c r="D27" s="28">
        <v>10676910</v>
      </c>
      <c r="E27" s="28"/>
      <c r="F27" s="23">
        <v>47</v>
      </c>
      <c r="G27" s="23">
        <v>63</v>
      </c>
      <c r="H27" s="23">
        <v>63</v>
      </c>
      <c r="I27" s="23">
        <v>53</v>
      </c>
      <c r="J27" s="23">
        <v>17</v>
      </c>
      <c r="K27" s="23">
        <v>0</v>
      </c>
      <c r="L27" s="23">
        <v>40</v>
      </c>
      <c r="M27" s="23">
        <v>7</v>
      </c>
      <c r="N27" s="23">
        <v>46</v>
      </c>
      <c r="O27" s="23">
        <v>0</v>
      </c>
      <c r="P27" s="23">
        <v>0</v>
      </c>
      <c r="Q27" s="23">
        <v>0</v>
      </c>
      <c r="W27" s="43">
        <f t="shared" si="1"/>
        <v>4.402022682592623</v>
      </c>
      <c r="X27" s="43">
        <f t="shared" si="2"/>
        <v>5.900583595815643</v>
      </c>
      <c r="Y27" s="43">
        <f t="shared" si="3"/>
        <v>5.900583595815643</v>
      </c>
      <c r="Z27" s="43">
        <f t="shared" si="4"/>
        <v>4.963983025051256</v>
      </c>
      <c r="AA27" s="43">
        <f t="shared" si="5"/>
        <v>1.5922209702994592</v>
      </c>
      <c r="AB27" s="43">
        <f t="shared" si="6"/>
        <v>0</v>
      </c>
      <c r="AC27" s="43">
        <f t="shared" si="7"/>
        <v>3.7464022830575514</v>
      </c>
      <c r="AD27" s="43">
        <f t="shared" si="8"/>
        <v>0.6556203995350715</v>
      </c>
      <c r="AE27" s="43">
        <f t="shared" si="9"/>
        <v>4.3083626255161835</v>
      </c>
      <c r="AF27" s="43">
        <f t="shared" si="10"/>
        <v>0</v>
      </c>
      <c r="AG27" s="43">
        <f t="shared" si="11"/>
        <v>0</v>
      </c>
      <c r="AH27" s="43">
        <f t="shared" si="12"/>
        <v>0</v>
      </c>
      <c r="AI27" s="43">
        <f t="shared" si="13"/>
        <v>0</v>
      </c>
      <c r="AJ27" s="43">
        <f t="shared" si="14"/>
        <v>0</v>
      </c>
      <c r="AK27" s="43">
        <f t="shared" si="15"/>
        <v>0</v>
      </c>
      <c r="AL27" s="43"/>
      <c r="AN27" s="23" t="s">
        <v>455</v>
      </c>
      <c r="AO27" s="6" t="s">
        <v>79</v>
      </c>
    </row>
    <row r="28" spans="1:41" ht="12.75">
      <c r="A28" s="25" t="s">
        <v>74</v>
      </c>
      <c r="B28" s="25" t="s">
        <v>36</v>
      </c>
      <c r="C28" s="25">
        <v>2005</v>
      </c>
      <c r="D28" s="28">
        <v>22246862</v>
      </c>
      <c r="E28" s="28"/>
      <c r="F28" s="23">
        <v>28</v>
      </c>
      <c r="G28" s="23">
        <v>32</v>
      </c>
      <c r="H28" s="23">
        <v>21</v>
      </c>
      <c r="I28" s="23">
        <v>31</v>
      </c>
      <c r="J28" s="23">
        <v>3</v>
      </c>
      <c r="K28" s="23">
        <v>22</v>
      </c>
      <c r="L28" s="23">
        <v>16</v>
      </c>
      <c r="M28" s="23">
        <v>6</v>
      </c>
      <c r="N28" s="23">
        <v>26</v>
      </c>
      <c r="O28" s="23">
        <v>0</v>
      </c>
      <c r="P28" s="23">
        <v>2</v>
      </c>
      <c r="Q28" s="23">
        <v>0</v>
      </c>
      <c r="W28" s="43">
        <f t="shared" si="1"/>
        <v>1.2586044719475493</v>
      </c>
      <c r="X28" s="43">
        <f t="shared" si="2"/>
        <v>1.4384051107971991</v>
      </c>
      <c r="Y28" s="43">
        <f t="shared" si="3"/>
        <v>0.9439533539606619</v>
      </c>
      <c r="Z28" s="43">
        <f t="shared" si="4"/>
        <v>1.3934549510847867</v>
      </c>
      <c r="AA28" s="43">
        <f t="shared" si="5"/>
        <v>0.13485047913723744</v>
      </c>
      <c r="AB28" s="43">
        <f t="shared" si="6"/>
        <v>0.9889035136730745</v>
      </c>
      <c r="AC28" s="43">
        <f t="shared" si="7"/>
        <v>0.7192025553985996</v>
      </c>
      <c r="AD28" s="43">
        <f t="shared" si="8"/>
        <v>0.2697009582744749</v>
      </c>
      <c r="AE28" s="43">
        <f t="shared" si="9"/>
        <v>1.1687041525227244</v>
      </c>
      <c r="AF28" s="43">
        <f t="shared" si="10"/>
        <v>0</v>
      </c>
      <c r="AG28" s="43">
        <f t="shared" si="11"/>
        <v>0.08990031942482495</v>
      </c>
      <c r="AH28" s="43">
        <f t="shared" si="12"/>
        <v>0</v>
      </c>
      <c r="AI28" s="43">
        <f t="shared" si="13"/>
        <v>0</v>
      </c>
      <c r="AJ28" s="43">
        <f t="shared" si="14"/>
        <v>0</v>
      </c>
      <c r="AK28" s="43">
        <f t="shared" si="15"/>
        <v>0</v>
      </c>
      <c r="AL28" s="43"/>
      <c r="AN28" s="23" t="s">
        <v>455</v>
      </c>
      <c r="AO28" s="6" t="s">
        <v>79</v>
      </c>
    </row>
    <row r="29" spans="1:41" ht="12.75">
      <c r="A29" s="25" t="s">
        <v>75</v>
      </c>
      <c r="B29" s="25" t="s">
        <v>36</v>
      </c>
      <c r="C29" s="25">
        <v>2005</v>
      </c>
      <c r="D29" s="28">
        <v>7500000</v>
      </c>
      <c r="E29" s="28"/>
      <c r="F29" s="23">
        <v>23</v>
      </c>
      <c r="G29" s="23">
        <v>22</v>
      </c>
      <c r="H29" s="23">
        <v>3</v>
      </c>
      <c r="I29" s="23">
        <v>1</v>
      </c>
      <c r="J29" s="23">
        <v>0</v>
      </c>
      <c r="K29" s="23">
        <v>0</v>
      </c>
      <c r="L29" s="23">
        <v>1</v>
      </c>
      <c r="M29" s="23">
        <v>1</v>
      </c>
      <c r="N29" s="23">
        <v>1</v>
      </c>
      <c r="O29" s="23">
        <v>0</v>
      </c>
      <c r="P29" s="23">
        <v>0</v>
      </c>
      <c r="Q29" s="23">
        <v>0</v>
      </c>
      <c r="W29" s="43">
        <f t="shared" si="1"/>
        <v>3.066666666666667</v>
      </c>
      <c r="X29" s="43">
        <f t="shared" si="2"/>
        <v>2.933333333333333</v>
      </c>
      <c r="Y29" s="43">
        <f t="shared" si="3"/>
        <v>0.39999999999999997</v>
      </c>
      <c r="Z29" s="43">
        <f t="shared" si="4"/>
        <v>0.13333333333333333</v>
      </c>
      <c r="AA29" s="43">
        <f t="shared" si="5"/>
        <v>0</v>
      </c>
      <c r="AB29" s="43">
        <f t="shared" si="6"/>
        <v>0</v>
      </c>
      <c r="AC29" s="43">
        <f t="shared" si="7"/>
        <v>0.13333333333333333</v>
      </c>
      <c r="AD29" s="43">
        <f t="shared" si="8"/>
        <v>0.13333333333333333</v>
      </c>
      <c r="AE29" s="43">
        <f t="shared" si="9"/>
        <v>0.13333333333333333</v>
      </c>
      <c r="AF29" s="43">
        <f t="shared" si="10"/>
        <v>0</v>
      </c>
      <c r="AG29" s="43">
        <f t="shared" si="11"/>
        <v>0</v>
      </c>
      <c r="AH29" s="43">
        <f t="shared" si="12"/>
        <v>0</v>
      </c>
      <c r="AI29" s="43">
        <f t="shared" si="13"/>
        <v>0</v>
      </c>
      <c r="AJ29" s="43">
        <f t="shared" si="14"/>
        <v>0</v>
      </c>
      <c r="AK29" s="43">
        <f t="shared" si="15"/>
        <v>0</v>
      </c>
      <c r="AL29" s="43"/>
      <c r="AN29" s="23" t="s">
        <v>455</v>
      </c>
      <c r="AO29" s="6" t="s">
        <v>79</v>
      </c>
    </row>
    <row r="30" spans="1:41" ht="12.75">
      <c r="A30" s="25" t="s">
        <v>78</v>
      </c>
      <c r="B30" s="25" t="s">
        <v>36</v>
      </c>
      <c r="C30" s="25">
        <v>2005</v>
      </c>
      <c r="D30" s="28">
        <f>5.4*10^6</f>
        <v>5400000</v>
      </c>
      <c r="E30" s="28"/>
      <c r="F30" s="23">
        <v>12</v>
      </c>
      <c r="G30" s="23">
        <v>13</v>
      </c>
      <c r="H30" s="23">
        <v>0</v>
      </c>
      <c r="I30" s="23">
        <v>27</v>
      </c>
      <c r="J30" s="23">
        <v>4</v>
      </c>
      <c r="K30" s="23">
        <v>6</v>
      </c>
      <c r="L30" s="23">
        <v>11</v>
      </c>
      <c r="M30" s="23">
        <v>10</v>
      </c>
      <c r="N30" s="23">
        <v>13</v>
      </c>
      <c r="O30" s="23">
        <v>0</v>
      </c>
      <c r="P30" s="23">
        <v>6</v>
      </c>
      <c r="Q30" s="23">
        <v>0</v>
      </c>
      <c r="W30" s="43">
        <f t="shared" si="1"/>
        <v>2.222222222222222</v>
      </c>
      <c r="X30" s="43">
        <f t="shared" si="2"/>
        <v>2.4074074074074074</v>
      </c>
      <c r="Y30" s="43">
        <f t="shared" si="3"/>
        <v>0</v>
      </c>
      <c r="Z30" s="43">
        <f t="shared" si="4"/>
        <v>5</v>
      </c>
      <c r="AA30" s="43">
        <f t="shared" si="5"/>
        <v>0.7407407407407407</v>
      </c>
      <c r="AB30" s="43">
        <f t="shared" si="6"/>
        <v>1.111111111111111</v>
      </c>
      <c r="AC30" s="43">
        <f t="shared" si="7"/>
        <v>2.037037037037037</v>
      </c>
      <c r="AD30" s="43">
        <f t="shared" si="8"/>
        <v>1.8518518518518519</v>
      </c>
      <c r="AE30" s="43">
        <f t="shared" si="9"/>
        <v>2.4074074074074074</v>
      </c>
      <c r="AF30" s="43">
        <f t="shared" si="10"/>
        <v>0</v>
      </c>
      <c r="AG30" s="43">
        <f t="shared" si="11"/>
        <v>1.111111111111111</v>
      </c>
      <c r="AH30" s="43">
        <f t="shared" si="12"/>
        <v>0</v>
      </c>
      <c r="AI30" s="43">
        <f t="shared" si="13"/>
        <v>0</v>
      </c>
      <c r="AJ30" s="43">
        <f t="shared" si="14"/>
        <v>0</v>
      </c>
      <c r="AK30" s="43">
        <f t="shared" si="15"/>
        <v>0</v>
      </c>
      <c r="AL30" s="43"/>
      <c r="AN30" s="23" t="s">
        <v>455</v>
      </c>
      <c r="AO30" s="6" t="s">
        <v>79</v>
      </c>
    </row>
    <row r="31" spans="1:41" ht="12.75">
      <c r="A31" s="25" t="s">
        <v>77</v>
      </c>
      <c r="B31" s="25" t="s">
        <v>36</v>
      </c>
      <c r="C31" s="25">
        <v>2005</v>
      </c>
      <c r="D31" s="28">
        <v>2007711</v>
      </c>
      <c r="E31" s="28"/>
      <c r="F31" s="23">
        <v>21</v>
      </c>
      <c r="G31" s="23">
        <v>10</v>
      </c>
      <c r="H31" s="23">
        <v>10</v>
      </c>
      <c r="I31" s="23">
        <v>10</v>
      </c>
      <c r="J31" s="23">
        <v>0</v>
      </c>
      <c r="K31" s="23">
        <v>0</v>
      </c>
      <c r="L31" s="23">
        <v>5</v>
      </c>
      <c r="M31" s="23">
        <v>0</v>
      </c>
      <c r="N31" s="23">
        <v>11</v>
      </c>
      <c r="O31" s="23">
        <v>0</v>
      </c>
      <c r="P31" s="23">
        <v>0</v>
      </c>
      <c r="Q31" s="23">
        <v>0</v>
      </c>
      <c r="W31" s="43">
        <f t="shared" si="1"/>
        <v>10.459672731782613</v>
      </c>
      <c r="X31" s="43">
        <f t="shared" si="2"/>
        <v>4.980796538944101</v>
      </c>
      <c r="Y31" s="43">
        <f t="shared" si="3"/>
        <v>4.980796538944101</v>
      </c>
      <c r="Z31" s="43">
        <f t="shared" si="4"/>
        <v>4.980796538944101</v>
      </c>
      <c r="AA31" s="43">
        <f t="shared" si="5"/>
        <v>0</v>
      </c>
      <c r="AB31" s="43">
        <f t="shared" si="6"/>
        <v>0</v>
      </c>
      <c r="AC31" s="43">
        <f t="shared" si="7"/>
        <v>2.4903982694720503</v>
      </c>
      <c r="AD31" s="43">
        <f t="shared" si="8"/>
        <v>0</v>
      </c>
      <c r="AE31" s="43">
        <f t="shared" si="9"/>
        <v>5.478876192838511</v>
      </c>
      <c r="AF31" s="43">
        <f t="shared" si="10"/>
        <v>0</v>
      </c>
      <c r="AG31" s="43">
        <f t="shared" si="11"/>
        <v>0</v>
      </c>
      <c r="AH31" s="43">
        <f t="shared" si="12"/>
        <v>0</v>
      </c>
      <c r="AI31" s="43">
        <f t="shared" si="13"/>
        <v>0</v>
      </c>
      <c r="AJ31" s="43">
        <f t="shared" si="14"/>
        <v>0</v>
      </c>
      <c r="AK31" s="43">
        <f t="shared" si="15"/>
        <v>0</v>
      </c>
      <c r="AL31" s="43"/>
      <c r="AN31" s="23" t="s">
        <v>455</v>
      </c>
      <c r="AO31" s="6" t="s">
        <v>79</v>
      </c>
    </row>
    <row r="32" spans="1:41" ht="12.75">
      <c r="A32" s="25" t="s">
        <v>57</v>
      </c>
      <c r="B32" s="25" t="s">
        <v>36</v>
      </c>
      <c r="C32" s="25">
        <v>2005</v>
      </c>
      <c r="D32" s="26">
        <v>40491052</v>
      </c>
      <c r="E32" s="26"/>
      <c r="F32" s="23">
        <v>398</v>
      </c>
      <c r="G32" s="23">
        <v>141</v>
      </c>
      <c r="H32" s="23">
        <v>136</v>
      </c>
      <c r="I32" s="23">
        <v>298</v>
      </c>
      <c r="J32" s="23">
        <v>14</v>
      </c>
      <c r="K32" s="23">
        <v>28</v>
      </c>
      <c r="L32" s="23">
        <v>58</v>
      </c>
      <c r="M32" s="23">
        <v>56</v>
      </c>
      <c r="N32" s="23">
        <v>120</v>
      </c>
      <c r="O32" s="23">
        <v>30</v>
      </c>
      <c r="P32" s="23">
        <v>23</v>
      </c>
      <c r="Q32" s="23">
        <v>5</v>
      </c>
      <c r="W32" s="43">
        <f t="shared" si="1"/>
        <v>9.829332169487719</v>
      </c>
      <c r="X32" s="43">
        <f t="shared" si="2"/>
        <v>3.4822508439642417</v>
      </c>
      <c r="Y32" s="43">
        <f t="shared" si="3"/>
        <v>3.35876677148324</v>
      </c>
      <c r="Z32" s="43">
        <f t="shared" si="4"/>
        <v>7.359650719867688</v>
      </c>
      <c r="AA32" s="43">
        <f t="shared" si="5"/>
        <v>0.3457554029468042</v>
      </c>
      <c r="AB32" s="43">
        <f t="shared" si="6"/>
        <v>0.6915108058936084</v>
      </c>
      <c r="AC32" s="43">
        <f t="shared" si="7"/>
        <v>1.4324152407796171</v>
      </c>
      <c r="AD32" s="43">
        <f t="shared" si="8"/>
        <v>1.3830216117872167</v>
      </c>
      <c r="AE32" s="43">
        <f t="shared" si="9"/>
        <v>2.9636177395440355</v>
      </c>
      <c r="AF32" s="43">
        <f t="shared" si="10"/>
        <v>0.7409044348860089</v>
      </c>
      <c r="AG32" s="43">
        <f t="shared" si="11"/>
        <v>0.5680267334126068</v>
      </c>
      <c r="AH32" s="43">
        <f t="shared" si="12"/>
        <v>0.12348407248100148</v>
      </c>
      <c r="AI32" s="43">
        <f t="shared" si="13"/>
        <v>0</v>
      </c>
      <c r="AJ32" s="43">
        <f t="shared" si="14"/>
        <v>0</v>
      </c>
      <c r="AK32" s="43">
        <f t="shared" si="15"/>
        <v>0</v>
      </c>
      <c r="AL32" s="43"/>
      <c r="AN32" s="23" t="s">
        <v>455</v>
      </c>
      <c r="AO32" s="6" t="s">
        <v>79</v>
      </c>
    </row>
    <row r="33" spans="1:41" ht="12.75">
      <c r="A33" s="25" t="s">
        <v>76</v>
      </c>
      <c r="B33" s="25" t="s">
        <v>36</v>
      </c>
      <c r="C33" s="25">
        <v>2005</v>
      </c>
      <c r="D33" s="28">
        <v>9045389</v>
      </c>
      <c r="E33" s="28"/>
      <c r="F33" s="23">
        <v>8</v>
      </c>
      <c r="G33" s="23">
        <v>31</v>
      </c>
      <c r="H33" s="23">
        <v>9</v>
      </c>
      <c r="I33" s="23">
        <v>35</v>
      </c>
      <c r="J33" s="23">
        <v>11</v>
      </c>
      <c r="K33" s="23">
        <v>0</v>
      </c>
      <c r="L33" s="23">
        <v>4</v>
      </c>
      <c r="M33" s="23">
        <v>12</v>
      </c>
      <c r="N33" s="23">
        <v>15</v>
      </c>
      <c r="O33" s="23">
        <v>0</v>
      </c>
      <c r="P33" s="23">
        <v>0</v>
      </c>
      <c r="Q33" s="23">
        <v>0</v>
      </c>
      <c r="W33" s="43">
        <f t="shared" si="1"/>
        <v>0.8844285193262557</v>
      </c>
      <c r="X33" s="43">
        <f t="shared" si="2"/>
        <v>3.42716051238924</v>
      </c>
      <c r="Y33" s="43">
        <f t="shared" si="3"/>
        <v>0.9949820842420376</v>
      </c>
      <c r="Z33" s="43">
        <f t="shared" si="4"/>
        <v>3.869374772052368</v>
      </c>
      <c r="AA33" s="43">
        <f t="shared" si="5"/>
        <v>1.2160892140736015</v>
      </c>
      <c r="AB33" s="43">
        <f t="shared" si="6"/>
        <v>0</v>
      </c>
      <c r="AC33" s="43">
        <f t="shared" si="7"/>
        <v>0.44221425966312783</v>
      </c>
      <c r="AD33" s="43">
        <f t="shared" si="8"/>
        <v>1.3266427789893835</v>
      </c>
      <c r="AE33" s="43">
        <f t="shared" si="9"/>
        <v>1.6583034737367293</v>
      </c>
      <c r="AF33" s="43">
        <f t="shared" si="10"/>
        <v>0</v>
      </c>
      <c r="AG33" s="43">
        <f t="shared" si="11"/>
        <v>0</v>
      </c>
      <c r="AH33" s="43">
        <f t="shared" si="12"/>
        <v>0</v>
      </c>
      <c r="AI33" s="43">
        <f t="shared" si="13"/>
        <v>0</v>
      </c>
      <c r="AJ33" s="43">
        <f t="shared" si="14"/>
        <v>0</v>
      </c>
      <c r="AK33" s="43">
        <f t="shared" si="15"/>
        <v>0</v>
      </c>
      <c r="AL33" s="43"/>
      <c r="AN33" s="23" t="s">
        <v>455</v>
      </c>
      <c r="AO33" s="6" t="s">
        <v>79</v>
      </c>
    </row>
    <row r="34" spans="1:41" ht="12.75">
      <c r="A34" s="25" t="s">
        <v>51</v>
      </c>
      <c r="B34" s="25" t="s">
        <v>36</v>
      </c>
      <c r="C34" s="25">
        <v>2005</v>
      </c>
      <c r="D34" s="26">
        <v>7581520</v>
      </c>
      <c r="E34" s="26"/>
      <c r="F34" s="23">
        <v>11</v>
      </c>
      <c r="G34" s="23">
        <v>23</v>
      </c>
      <c r="H34" s="23">
        <v>23</v>
      </c>
      <c r="I34" s="23">
        <v>23</v>
      </c>
      <c r="J34" s="23">
        <v>0</v>
      </c>
      <c r="K34" s="23">
        <v>0</v>
      </c>
      <c r="L34" s="23">
        <v>9</v>
      </c>
      <c r="M34" s="23">
        <v>3</v>
      </c>
      <c r="N34" s="23">
        <v>23</v>
      </c>
      <c r="O34" s="23">
        <v>4</v>
      </c>
      <c r="P34" s="23">
        <v>0</v>
      </c>
      <c r="Q34" s="23">
        <v>0</v>
      </c>
      <c r="W34" s="43">
        <f t="shared" si="1"/>
        <v>1.4508963901697811</v>
      </c>
      <c r="X34" s="43">
        <f t="shared" si="2"/>
        <v>3.0336924521731787</v>
      </c>
      <c r="Y34" s="43">
        <f t="shared" si="3"/>
        <v>3.0336924521731787</v>
      </c>
      <c r="Z34" s="43">
        <f t="shared" si="4"/>
        <v>3.0336924521731787</v>
      </c>
      <c r="AA34" s="43">
        <f t="shared" si="5"/>
        <v>0</v>
      </c>
      <c r="AB34" s="43">
        <f t="shared" si="6"/>
        <v>0</v>
      </c>
      <c r="AC34" s="43">
        <f t="shared" si="7"/>
        <v>1.1870970465025483</v>
      </c>
      <c r="AD34" s="43">
        <f t="shared" si="8"/>
        <v>0.3956990155008494</v>
      </c>
      <c r="AE34" s="43">
        <f t="shared" si="9"/>
        <v>3.0336924521731787</v>
      </c>
      <c r="AF34" s="43">
        <f t="shared" si="10"/>
        <v>0.5275986873344659</v>
      </c>
      <c r="AG34" s="43">
        <f t="shared" si="11"/>
        <v>0</v>
      </c>
      <c r="AH34" s="43">
        <f t="shared" si="12"/>
        <v>0</v>
      </c>
      <c r="AI34" s="43">
        <f t="shared" si="13"/>
        <v>0</v>
      </c>
      <c r="AJ34" s="43">
        <f t="shared" si="14"/>
        <v>0</v>
      </c>
      <c r="AK34" s="43">
        <f t="shared" si="15"/>
        <v>0</v>
      </c>
      <c r="AL34" s="43"/>
      <c r="AN34" s="23" t="s">
        <v>455</v>
      </c>
      <c r="AO34" s="6" t="s">
        <v>79</v>
      </c>
    </row>
    <row r="35" spans="1:41" ht="12.75">
      <c r="A35" s="25" t="s">
        <v>35</v>
      </c>
      <c r="B35" s="25" t="s">
        <v>36</v>
      </c>
      <c r="C35" s="25">
        <v>2005</v>
      </c>
      <c r="D35" s="26">
        <v>60943912</v>
      </c>
      <c r="E35" s="26"/>
      <c r="F35" s="23">
        <v>36</v>
      </c>
      <c r="G35" s="23">
        <v>54</v>
      </c>
      <c r="H35" s="23">
        <v>54</v>
      </c>
      <c r="I35" s="23">
        <v>76</v>
      </c>
      <c r="J35" s="23">
        <v>7</v>
      </c>
      <c r="K35" s="23">
        <v>24</v>
      </c>
      <c r="L35" s="23">
        <v>37</v>
      </c>
      <c r="M35" s="23">
        <v>15</v>
      </c>
      <c r="N35" s="23">
        <v>45</v>
      </c>
      <c r="O35" s="23">
        <v>7</v>
      </c>
      <c r="P35" s="23">
        <v>28</v>
      </c>
      <c r="Q35" s="23">
        <v>20</v>
      </c>
      <c r="W35" s="43">
        <f t="shared" si="1"/>
        <v>0.5907070750561598</v>
      </c>
      <c r="X35" s="43">
        <f t="shared" si="2"/>
        <v>0.8860606125842397</v>
      </c>
      <c r="Y35" s="43">
        <f t="shared" si="3"/>
        <v>0.8860606125842397</v>
      </c>
      <c r="Z35" s="43">
        <f t="shared" si="4"/>
        <v>1.247048269563004</v>
      </c>
      <c r="AA35" s="43">
        <f t="shared" si="5"/>
        <v>0.11485970903869774</v>
      </c>
      <c r="AB35" s="43">
        <f t="shared" si="6"/>
        <v>0.39380471670410655</v>
      </c>
      <c r="AC35" s="43">
        <f t="shared" si="7"/>
        <v>0.6071156049188309</v>
      </c>
      <c r="AD35" s="43">
        <f t="shared" si="8"/>
        <v>0.24612794794006662</v>
      </c>
      <c r="AE35" s="43">
        <f t="shared" si="9"/>
        <v>0.7383838438201998</v>
      </c>
      <c r="AF35" s="43">
        <f t="shared" si="10"/>
        <v>0.11485970903869774</v>
      </c>
      <c r="AG35" s="43">
        <f t="shared" si="11"/>
        <v>0.459438836154791</v>
      </c>
      <c r="AH35" s="43">
        <f t="shared" si="12"/>
        <v>0.3281705972534221</v>
      </c>
      <c r="AI35" s="43">
        <f t="shared" si="13"/>
        <v>0</v>
      </c>
      <c r="AJ35" s="43">
        <f t="shared" si="14"/>
        <v>0</v>
      </c>
      <c r="AK35" s="43">
        <f t="shared" si="15"/>
        <v>0</v>
      </c>
      <c r="AL35" s="43"/>
      <c r="AN35" s="23" t="s">
        <v>455</v>
      </c>
      <c r="AO35" s="6" t="s">
        <v>79</v>
      </c>
    </row>
    <row r="36" spans="1:38" s="44" customFormat="1" ht="12" customHeight="1">
      <c r="A36" s="44" t="s">
        <v>28</v>
      </c>
      <c r="B36" s="46" t="s">
        <v>36</v>
      </c>
      <c r="D36" s="47">
        <f>SUM(D3:D35)</f>
        <v>514126210</v>
      </c>
      <c r="E36" s="47"/>
      <c r="F36" s="47">
        <f>SUM(F3:F35)</f>
        <v>2013</v>
      </c>
      <c r="G36" s="47">
        <f aca="true" t="shared" si="16" ref="G36:Q36">SUM(G3:G35)</f>
        <v>2629</v>
      </c>
      <c r="H36" s="47">
        <f t="shared" si="16"/>
        <v>1906</v>
      </c>
      <c r="I36" s="47">
        <f t="shared" si="16"/>
        <v>2357</v>
      </c>
      <c r="J36" s="47">
        <f t="shared" si="16"/>
        <v>307</v>
      </c>
      <c r="K36" s="47">
        <f t="shared" si="16"/>
        <v>431</v>
      </c>
      <c r="L36" s="47">
        <f t="shared" si="16"/>
        <v>1069</v>
      </c>
      <c r="M36" s="47">
        <f t="shared" si="16"/>
        <v>505</v>
      </c>
      <c r="N36" s="47">
        <f t="shared" si="16"/>
        <v>1823</v>
      </c>
      <c r="O36" s="47">
        <f t="shared" si="16"/>
        <v>211</v>
      </c>
      <c r="P36" s="47">
        <f t="shared" si="16"/>
        <v>363</v>
      </c>
      <c r="Q36" s="47">
        <f t="shared" si="16"/>
        <v>212</v>
      </c>
      <c r="R36" s="47">
        <f>SUM(R3:R35)</f>
        <v>0</v>
      </c>
      <c r="S36" s="47">
        <f>SUM(S3:S35)</f>
        <v>0</v>
      </c>
      <c r="T36" s="47">
        <f>SUM(T3:T35)</f>
        <v>0</v>
      </c>
      <c r="U36" s="47"/>
      <c r="W36" s="48">
        <f aca="true" t="shared" si="17" ref="W36:AK36">F36/$D36*10^6</f>
        <v>3.915381011211235</v>
      </c>
      <c r="X36" s="48">
        <f t="shared" si="17"/>
        <v>5.113530391691176</v>
      </c>
      <c r="Y36" s="48">
        <f t="shared" si="17"/>
        <v>3.7072609077837133</v>
      </c>
      <c r="Z36" s="48">
        <f t="shared" si="17"/>
        <v>4.584477418492241</v>
      </c>
      <c r="AA36" s="48">
        <f t="shared" si="17"/>
        <v>0.597129642544386</v>
      </c>
      <c r="AB36" s="48">
        <f t="shared" si="17"/>
        <v>0.8383155567968418</v>
      </c>
      <c r="AC36" s="48">
        <f t="shared" si="17"/>
        <v>2.079255986579638</v>
      </c>
      <c r="AD36" s="48">
        <f t="shared" si="17"/>
        <v>0.9822490862700815</v>
      </c>
      <c r="AE36" s="48">
        <f t="shared" si="17"/>
        <v>3.5458219490502145</v>
      </c>
      <c r="AF36" s="48">
        <f t="shared" si="17"/>
        <v>0.41040506376829144</v>
      </c>
      <c r="AG36" s="48">
        <f t="shared" si="17"/>
        <v>0.706052313497108</v>
      </c>
      <c r="AH36" s="48">
        <f t="shared" si="17"/>
        <v>0.4123501114638758</v>
      </c>
      <c r="AI36" s="48">
        <f t="shared" si="17"/>
        <v>0</v>
      </c>
      <c r="AJ36" s="48">
        <f t="shared" si="17"/>
        <v>0</v>
      </c>
      <c r="AK36" s="48">
        <f t="shared" si="17"/>
        <v>0</v>
      </c>
      <c r="AL36" s="45"/>
    </row>
    <row r="37" ht="12.75">
      <c r="B37" s="25"/>
    </row>
    <row r="38" spans="1:37" ht="12.75">
      <c r="A38" s="50" t="s">
        <v>296</v>
      </c>
      <c r="B38" s="25" t="s">
        <v>442</v>
      </c>
      <c r="C38" s="50"/>
      <c r="D38" s="51">
        <v>1322044605</v>
      </c>
      <c r="E38" s="50">
        <v>559</v>
      </c>
      <c r="F38" s="50">
        <v>559</v>
      </c>
      <c r="G38"/>
      <c r="H38" s="50">
        <v>559</v>
      </c>
      <c r="I38" s="50">
        <v>559</v>
      </c>
      <c r="J38" s="50"/>
      <c r="K38" s="50">
        <v>559</v>
      </c>
      <c r="L38" s="50">
        <v>559</v>
      </c>
      <c r="M38" s="50"/>
      <c r="N38" s="50">
        <v>559</v>
      </c>
      <c r="O38" s="50"/>
      <c r="R38" s="50">
        <v>559</v>
      </c>
      <c r="S38" s="50"/>
      <c r="T38" s="50"/>
      <c r="U38" s="50">
        <v>559</v>
      </c>
      <c r="W38" s="43">
        <f aca="true" t="shared" si="18" ref="W38:W57">F38/$D38*10^6</f>
        <v>0.4228299089802647</v>
      </c>
      <c r="X38" s="43">
        <f aca="true" t="shared" si="19" ref="X38:X57">G38/$D38*10^6</f>
        <v>0</v>
      </c>
      <c r="Y38" s="43">
        <f aca="true" t="shared" si="20" ref="Y38:Y57">H38/$D38*10^6</f>
        <v>0.4228299089802647</v>
      </c>
      <c r="Z38" s="43">
        <f aca="true" t="shared" si="21" ref="Z38:Z57">I38/$D38*10^6</f>
        <v>0.4228299089802647</v>
      </c>
      <c r="AA38" s="43">
        <f aca="true" t="shared" si="22" ref="AA38:AA57">J38/$D38*10^6</f>
        <v>0</v>
      </c>
      <c r="AB38" s="43">
        <f aca="true" t="shared" si="23" ref="AB38:AB57">K38/$D38*10^6</f>
        <v>0.4228299089802647</v>
      </c>
      <c r="AC38" s="43">
        <f aca="true" t="shared" si="24" ref="AC38:AC57">L38/$D38*10^6</f>
        <v>0.4228299089802647</v>
      </c>
      <c r="AD38" s="43">
        <f aca="true" t="shared" si="25" ref="AD38:AD57">M38/$D38*10^6</f>
        <v>0</v>
      </c>
      <c r="AE38" s="43">
        <f aca="true" t="shared" si="26" ref="AE38:AE57">N38/$D38*10^6</f>
        <v>0.4228299089802647</v>
      </c>
      <c r="AF38" s="43">
        <f aca="true" t="shared" si="27" ref="AF38:AF57">O38/$D38*10^6</f>
        <v>0</v>
      </c>
      <c r="AG38" s="43">
        <f aca="true" t="shared" si="28" ref="AG38:AG57">P38/$D38*10^6</f>
        <v>0</v>
      </c>
      <c r="AH38" s="43">
        <f aca="true" t="shared" si="29" ref="AH38:AH57">Q38/$D38*10^6</f>
        <v>0</v>
      </c>
      <c r="AI38" s="43">
        <f aca="true" t="shared" si="30" ref="AI38:AI57">R38/$D38*10^6</f>
        <v>0.4228299089802647</v>
      </c>
      <c r="AJ38" s="43">
        <f aca="true" t="shared" si="31" ref="AJ38:AJ57">S38/$D38*10^6</f>
        <v>0</v>
      </c>
      <c r="AK38" s="43">
        <f aca="true" t="shared" si="32" ref="AK38:AK57">T38/$D38*10^6</f>
        <v>0</v>
      </c>
    </row>
    <row r="39" spans="1:37" ht="12.75">
      <c r="A39" s="50" t="s">
        <v>424</v>
      </c>
      <c r="B39" s="25" t="s">
        <v>442</v>
      </c>
      <c r="C39" s="50"/>
      <c r="D39" s="51">
        <v>7008300</v>
      </c>
      <c r="E39" s="50">
        <v>14</v>
      </c>
      <c r="F39" s="50">
        <v>14</v>
      </c>
      <c r="G39" s="50">
        <v>14</v>
      </c>
      <c r="H39" s="50"/>
      <c r="I39" s="50">
        <v>14</v>
      </c>
      <c r="J39" s="50"/>
      <c r="K39" s="50"/>
      <c r="L39" s="50">
        <v>14</v>
      </c>
      <c r="M39" s="50"/>
      <c r="N39" s="50">
        <v>14</v>
      </c>
      <c r="O39" s="50"/>
      <c r="R39" s="50">
        <v>14</v>
      </c>
      <c r="S39" s="50"/>
      <c r="T39" s="50"/>
      <c r="U39" s="50"/>
      <c r="W39" s="43">
        <f t="shared" si="18"/>
        <v>1.9976313799352199</v>
      </c>
      <c r="X39" s="43">
        <f t="shared" si="19"/>
        <v>1.9976313799352199</v>
      </c>
      <c r="Y39" s="43">
        <f t="shared" si="20"/>
        <v>0</v>
      </c>
      <c r="Z39" s="43">
        <f t="shared" si="21"/>
        <v>1.9976313799352199</v>
      </c>
      <c r="AA39" s="43">
        <f t="shared" si="22"/>
        <v>0</v>
      </c>
      <c r="AB39" s="43">
        <f t="shared" si="23"/>
        <v>0</v>
      </c>
      <c r="AC39" s="43">
        <f t="shared" si="24"/>
        <v>1.9976313799352199</v>
      </c>
      <c r="AD39" s="43">
        <f t="shared" si="25"/>
        <v>0</v>
      </c>
      <c r="AE39" s="43">
        <f t="shared" si="26"/>
        <v>1.9976313799352199</v>
      </c>
      <c r="AF39" s="43">
        <f t="shared" si="27"/>
        <v>0</v>
      </c>
      <c r="AG39" s="43">
        <f t="shared" si="28"/>
        <v>0</v>
      </c>
      <c r="AH39" s="43">
        <f t="shared" si="29"/>
        <v>0</v>
      </c>
      <c r="AI39" s="43">
        <f t="shared" si="30"/>
        <v>1.9976313799352199</v>
      </c>
      <c r="AJ39" s="43">
        <f t="shared" si="31"/>
        <v>0</v>
      </c>
      <c r="AK39" s="43">
        <f t="shared" si="32"/>
        <v>0</v>
      </c>
    </row>
    <row r="40" spans="1:37" ht="12.75">
      <c r="A40" s="50" t="s">
        <v>425</v>
      </c>
      <c r="B40" s="25" t="s">
        <v>442</v>
      </c>
      <c r="C40" s="50"/>
      <c r="D40" s="51">
        <v>460823</v>
      </c>
      <c r="E40" s="50">
        <v>6</v>
      </c>
      <c r="F40" s="50">
        <v>6</v>
      </c>
      <c r="G40" s="50">
        <v>6</v>
      </c>
      <c r="H40" s="50"/>
      <c r="I40" s="50">
        <v>6</v>
      </c>
      <c r="J40" s="50"/>
      <c r="K40" s="50"/>
      <c r="L40" s="50"/>
      <c r="M40" s="50"/>
      <c r="N40" s="50">
        <v>6</v>
      </c>
      <c r="O40" s="50"/>
      <c r="R40" s="50"/>
      <c r="S40" s="50"/>
      <c r="T40" s="50"/>
      <c r="U40" s="50"/>
      <c r="W40" s="43">
        <f t="shared" si="18"/>
        <v>13.020183454384872</v>
      </c>
      <c r="X40" s="43">
        <f t="shared" si="19"/>
        <v>13.020183454384872</v>
      </c>
      <c r="Y40" s="43">
        <f t="shared" si="20"/>
        <v>0</v>
      </c>
      <c r="Z40" s="43">
        <f t="shared" si="21"/>
        <v>13.020183454384872</v>
      </c>
      <c r="AA40" s="43">
        <f t="shared" si="22"/>
        <v>0</v>
      </c>
      <c r="AB40" s="43">
        <f t="shared" si="23"/>
        <v>0</v>
      </c>
      <c r="AC40" s="43">
        <f t="shared" si="24"/>
        <v>0</v>
      </c>
      <c r="AD40" s="43">
        <f t="shared" si="25"/>
        <v>0</v>
      </c>
      <c r="AE40" s="43">
        <f t="shared" si="26"/>
        <v>13.020183454384872</v>
      </c>
      <c r="AF40" s="43">
        <f t="shared" si="27"/>
        <v>0</v>
      </c>
      <c r="AG40" s="43">
        <f t="shared" si="28"/>
        <v>0</v>
      </c>
      <c r="AH40" s="43">
        <f t="shared" si="29"/>
        <v>0</v>
      </c>
      <c r="AI40" s="43">
        <f t="shared" si="30"/>
        <v>0</v>
      </c>
      <c r="AJ40" s="43">
        <f t="shared" si="31"/>
        <v>0</v>
      </c>
      <c r="AK40" s="43">
        <f t="shared" si="32"/>
        <v>0</v>
      </c>
    </row>
    <row r="41" spans="1:37" ht="12.75">
      <c r="A41" s="50" t="s">
        <v>426</v>
      </c>
      <c r="B41" s="25" t="s">
        <v>442</v>
      </c>
      <c r="C41" s="50">
        <v>1970</v>
      </c>
      <c r="D41" s="51">
        <v>127288628</v>
      </c>
      <c r="E41" s="50">
        <v>1910</v>
      </c>
      <c r="F41" s="50">
        <v>1910</v>
      </c>
      <c r="G41" s="50">
        <v>1910</v>
      </c>
      <c r="H41" s="50"/>
      <c r="I41" s="50"/>
      <c r="J41" s="50"/>
      <c r="K41" s="50"/>
      <c r="L41" s="50">
        <v>1910</v>
      </c>
      <c r="M41" s="50"/>
      <c r="N41" s="50">
        <v>1910</v>
      </c>
      <c r="O41" s="50"/>
      <c r="R41" s="50">
        <v>1910</v>
      </c>
      <c r="S41" s="50"/>
      <c r="T41" s="50"/>
      <c r="U41" s="50"/>
      <c r="W41" s="43">
        <f t="shared" si="18"/>
        <v>15.005268184680252</v>
      </c>
      <c r="X41" s="43">
        <f t="shared" si="19"/>
        <v>15.005268184680252</v>
      </c>
      <c r="Y41" s="43">
        <f t="shared" si="20"/>
        <v>0</v>
      </c>
      <c r="Z41" s="43">
        <f t="shared" si="21"/>
        <v>0</v>
      </c>
      <c r="AA41" s="43">
        <f t="shared" si="22"/>
        <v>0</v>
      </c>
      <c r="AB41" s="43">
        <f t="shared" si="23"/>
        <v>0</v>
      </c>
      <c r="AC41" s="43">
        <f t="shared" si="24"/>
        <v>15.005268184680252</v>
      </c>
      <c r="AD41" s="43">
        <f t="shared" si="25"/>
        <v>0</v>
      </c>
      <c r="AE41" s="43">
        <f t="shared" si="26"/>
        <v>15.005268184680252</v>
      </c>
      <c r="AF41" s="43">
        <f t="shared" si="27"/>
        <v>0</v>
      </c>
      <c r="AG41" s="43">
        <f t="shared" si="28"/>
        <v>0</v>
      </c>
      <c r="AH41" s="43">
        <f t="shared" si="29"/>
        <v>0</v>
      </c>
      <c r="AI41" s="43">
        <f t="shared" si="30"/>
        <v>15.005268184680252</v>
      </c>
      <c r="AJ41" s="43">
        <f t="shared" si="31"/>
        <v>0</v>
      </c>
      <c r="AK41" s="43">
        <f t="shared" si="32"/>
        <v>0</v>
      </c>
    </row>
    <row r="42" spans="1:37" ht="12.75">
      <c r="A42" s="50" t="s">
        <v>427</v>
      </c>
      <c r="B42" s="25" t="s">
        <v>442</v>
      </c>
      <c r="C42" s="50"/>
      <c r="D42" s="51">
        <v>22920946</v>
      </c>
      <c r="E42" s="50">
        <v>64</v>
      </c>
      <c r="F42" s="50">
        <v>64</v>
      </c>
      <c r="G42" s="50">
        <v>64</v>
      </c>
      <c r="H42" s="50"/>
      <c r="I42" s="50">
        <v>64</v>
      </c>
      <c r="J42" s="50"/>
      <c r="K42" s="50"/>
      <c r="L42" s="50">
        <v>64</v>
      </c>
      <c r="M42" s="50"/>
      <c r="N42" s="50">
        <v>64</v>
      </c>
      <c r="O42" s="50"/>
      <c r="R42" s="50"/>
      <c r="S42" s="50"/>
      <c r="T42" s="50"/>
      <c r="U42" s="50"/>
      <c r="W42" s="43">
        <f t="shared" si="18"/>
        <v>2.792205871433055</v>
      </c>
      <c r="X42" s="43">
        <f t="shared" si="19"/>
        <v>2.792205871433055</v>
      </c>
      <c r="Y42" s="43">
        <f t="shared" si="20"/>
        <v>0</v>
      </c>
      <c r="Z42" s="43">
        <f t="shared" si="21"/>
        <v>2.792205871433055</v>
      </c>
      <c r="AA42" s="43">
        <f t="shared" si="22"/>
        <v>0</v>
      </c>
      <c r="AB42" s="43">
        <f t="shared" si="23"/>
        <v>0</v>
      </c>
      <c r="AC42" s="43">
        <f t="shared" si="24"/>
        <v>2.792205871433055</v>
      </c>
      <c r="AD42" s="43">
        <f t="shared" si="25"/>
        <v>0</v>
      </c>
      <c r="AE42" s="43">
        <f t="shared" si="26"/>
        <v>2.792205871433055</v>
      </c>
      <c r="AF42" s="43">
        <f t="shared" si="27"/>
        <v>0</v>
      </c>
      <c r="AG42" s="43">
        <f t="shared" si="28"/>
        <v>0</v>
      </c>
      <c r="AH42" s="43">
        <f t="shared" si="29"/>
        <v>0</v>
      </c>
      <c r="AI42" s="43">
        <f t="shared" si="30"/>
        <v>0</v>
      </c>
      <c r="AJ42" s="43">
        <f t="shared" si="31"/>
        <v>0</v>
      </c>
      <c r="AK42" s="43">
        <f t="shared" si="32"/>
        <v>0</v>
      </c>
    </row>
    <row r="43" spans="1:37" ht="12.75">
      <c r="A43" s="50" t="s">
        <v>428</v>
      </c>
      <c r="B43" s="25" t="s">
        <v>442</v>
      </c>
      <c r="C43" s="50"/>
      <c r="D43" s="51">
        <v>23479095</v>
      </c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R43" s="50"/>
      <c r="S43" s="50"/>
      <c r="T43" s="50"/>
      <c r="U43" s="50"/>
      <c r="W43" s="43">
        <f t="shared" si="18"/>
        <v>0</v>
      </c>
      <c r="X43" s="43">
        <f t="shared" si="19"/>
        <v>0</v>
      </c>
      <c r="Y43" s="43">
        <f t="shared" si="20"/>
        <v>0</v>
      </c>
      <c r="Z43" s="43">
        <f t="shared" si="21"/>
        <v>0</v>
      </c>
      <c r="AA43" s="43">
        <f t="shared" si="22"/>
        <v>0</v>
      </c>
      <c r="AB43" s="43">
        <f t="shared" si="23"/>
        <v>0</v>
      </c>
      <c r="AC43" s="43">
        <f t="shared" si="24"/>
        <v>0</v>
      </c>
      <c r="AD43" s="43">
        <f t="shared" si="25"/>
        <v>0</v>
      </c>
      <c r="AE43" s="43">
        <f t="shared" si="26"/>
        <v>0</v>
      </c>
      <c r="AF43" s="43">
        <f t="shared" si="27"/>
        <v>0</v>
      </c>
      <c r="AG43" s="43">
        <f t="shared" si="28"/>
        <v>0</v>
      </c>
      <c r="AH43" s="43">
        <f t="shared" si="29"/>
        <v>0</v>
      </c>
      <c r="AI43" s="43">
        <f t="shared" si="30"/>
        <v>0</v>
      </c>
      <c r="AJ43" s="43">
        <f t="shared" si="31"/>
        <v>0</v>
      </c>
      <c r="AK43" s="43">
        <f t="shared" si="32"/>
        <v>0</v>
      </c>
    </row>
    <row r="44" spans="1:37" ht="12.75">
      <c r="A44" s="50" t="s">
        <v>429</v>
      </c>
      <c r="B44" s="25" t="s">
        <v>442</v>
      </c>
      <c r="C44" s="50"/>
      <c r="D44" s="51">
        <v>49232844</v>
      </c>
      <c r="E44" s="50">
        <v>271</v>
      </c>
      <c r="F44" s="50">
        <v>271</v>
      </c>
      <c r="G44" s="50">
        <v>271</v>
      </c>
      <c r="H44" s="50"/>
      <c r="I44" s="50">
        <v>271</v>
      </c>
      <c r="J44" s="50"/>
      <c r="K44" s="50"/>
      <c r="L44" s="50">
        <v>271</v>
      </c>
      <c r="M44" s="50"/>
      <c r="N44" s="50">
        <v>271</v>
      </c>
      <c r="O44" s="50"/>
      <c r="R44" s="50"/>
      <c r="S44" s="50"/>
      <c r="T44" s="50"/>
      <c r="U44" s="50"/>
      <c r="W44" s="43">
        <f t="shared" si="18"/>
        <v>5.504455521602612</v>
      </c>
      <c r="X44" s="43">
        <f t="shared" si="19"/>
        <v>5.504455521602612</v>
      </c>
      <c r="Y44" s="43">
        <f t="shared" si="20"/>
        <v>0</v>
      </c>
      <c r="Z44" s="43">
        <f t="shared" si="21"/>
        <v>5.504455521602612</v>
      </c>
      <c r="AA44" s="43">
        <f t="shared" si="22"/>
        <v>0</v>
      </c>
      <c r="AB44" s="43">
        <f t="shared" si="23"/>
        <v>0</v>
      </c>
      <c r="AC44" s="43">
        <f t="shared" si="24"/>
        <v>5.504455521602612</v>
      </c>
      <c r="AD44" s="43">
        <f t="shared" si="25"/>
        <v>0</v>
      </c>
      <c r="AE44" s="43">
        <f t="shared" si="26"/>
        <v>5.504455521602612</v>
      </c>
      <c r="AF44" s="43">
        <f t="shared" si="27"/>
        <v>0</v>
      </c>
      <c r="AG44" s="43">
        <f t="shared" si="28"/>
        <v>0</v>
      </c>
      <c r="AH44" s="43">
        <f t="shared" si="29"/>
        <v>0</v>
      </c>
      <c r="AI44" s="43">
        <f t="shared" si="30"/>
        <v>0</v>
      </c>
      <c r="AJ44" s="43">
        <f t="shared" si="31"/>
        <v>0</v>
      </c>
      <c r="AK44" s="43">
        <f t="shared" si="32"/>
        <v>0</v>
      </c>
    </row>
    <row r="45" spans="1:37" ht="12.75">
      <c r="A45" s="50" t="s">
        <v>430</v>
      </c>
      <c r="B45" s="25" t="s">
        <v>442</v>
      </c>
      <c r="C45" s="50"/>
      <c r="D45" s="51">
        <v>2996082</v>
      </c>
      <c r="E45" s="50">
        <v>24</v>
      </c>
      <c r="F45" s="50">
        <v>24</v>
      </c>
      <c r="G45" s="50">
        <v>24</v>
      </c>
      <c r="H45" s="50"/>
      <c r="I45" s="50"/>
      <c r="J45" s="50"/>
      <c r="K45" s="50"/>
      <c r="L45" s="50"/>
      <c r="M45" s="50"/>
      <c r="N45" s="50"/>
      <c r="O45" s="50"/>
      <c r="R45" s="50"/>
      <c r="S45" s="50"/>
      <c r="T45" s="50"/>
      <c r="U45" s="50"/>
      <c r="W45" s="43">
        <f t="shared" si="18"/>
        <v>8.010461662931789</v>
      </c>
      <c r="X45" s="43">
        <f t="shared" si="19"/>
        <v>8.010461662931789</v>
      </c>
      <c r="Y45" s="43">
        <f t="shared" si="20"/>
        <v>0</v>
      </c>
      <c r="Z45" s="43">
        <f t="shared" si="21"/>
        <v>0</v>
      </c>
      <c r="AA45" s="43">
        <f t="shared" si="22"/>
        <v>0</v>
      </c>
      <c r="AB45" s="43">
        <f t="shared" si="23"/>
        <v>0</v>
      </c>
      <c r="AC45" s="43">
        <f t="shared" si="24"/>
        <v>0</v>
      </c>
      <c r="AD45" s="43">
        <f t="shared" si="25"/>
        <v>0</v>
      </c>
      <c r="AE45" s="43">
        <f t="shared" si="26"/>
        <v>0</v>
      </c>
      <c r="AF45" s="43">
        <f t="shared" si="27"/>
        <v>0</v>
      </c>
      <c r="AG45" s="43">
        <f t="shared" si="28"/>
        <v>0</v>
      </c>
      <c r="AH45" s="43">
        <f t="shared" si="29"/>
        <v>0</v>
      </c>
      <c r="AI45" s="43">
        <f t="shared" si="30"/>
        <v>0</v>
      </c>
      <c r="AJ45" s="43">
        <f t="shared" si="31"/>
        <v>0</v>
      </c>
      <c r="AK45" s="43">
        <f t="shared" si="32"/>
        <v>0</v>
      </c>
    </row>
    <row r="46" spans="1:37" ht="12.75">
      <c r="A46" s="50" t="s">
        <v>431</v>
      </c>
      <c r="B46" s="25" t="s">
        <v>442</v>
      </c>
      <c r="C46" s="50"/>
      <c r="D46" s="51">
        <v>381371</v>
      </c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R46" s="50"/>
      <c r="S46" s="50"/>
      <c r="T46" s="50"/>
      <c r="U46" s="50"/>
      <c r="W46" s="43">
        <f t="shared" si="18"/>
        <v>0</v>
      </c>
      <c r="X46" s="43">
        <f t="shared" si="19"/>
        <v>0</v>
      </c>
      <c r="Y46" s="43">
        <f t="shared" si="20"/>
        <v>0</v>
      </c>
      <c r="Z46" s="43">
        <f t="shared" si="21"/>
        <v>0</v>
      </c>
      <c r="AA46" s="43">
        <f t="shared" si="22"/>
        <v>0</v>
      </c>
      <c r="AB46" s="43">
        <f t="shared" si="23"/>
        <v>0</v>
      </c>
      <c r="AC46" s="43">
        <f t="shared" si="24"/>
        <v>0</v>
      </c>
      <c r="AD46" s="43">
        <f t="shared" si="25"/>
        <v>0</v>
      </c>
      <c r="AE46" s="43">
        <f t="shared" si="26"/>
        <v>0</v>
      </c>
      <c r="AF46" s="43">
        <f t="shared" si="27"/>
        <v>0</v>
      </c>
      <c r="AG46" s="43">
        <f t="shared" si="28"/>
        <v>0</v>
      </c>
      <c r="AH46" s="43">
        <f t="shared" si="29"/>
        <v>0</v>
      </c>
      <c r="AI46" s="43">
        <f t="shared" si="30"/>
        <v>0</v>
      </c>
      <c r="AJ46" s="43">
        <f t="shared" si="31"/>
        <v>0</v>
      </c>
      <c r="AK46" s="43">
        <f t="shared" si="32"/>
        <v>0</v>
      </c>
    </row>
    <row r="47" spans="1:37" ht="12.75">
      <c r="A47" s="50" t="s">
        <v>432</v>
      </c>
      <c r="B47" s="25" t="s">
        <v>442</v>
      </c>
      <c r="C47" s="50"/>
      <c r="D47" s="51">
        <v>47758224</v>
      </c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R47" s="50"/>
      <c r="S47" s="50"/>
      <c r="T47" s="50"/>
      <c r="U47" s="50"/>
      <c r="W47" s="43">
        <f t="shared" si="18"/>
        <v>0</v>
      </c>
      <c r="X47" s="43">
        <f t="shared" si="19"/>
        <v>0</v>
      </c>
      <c r="Y47" s="43">
        <f t="shared" si="20"/>
        <v>0</v>
      </c>
      <c r="Z47" s="43">
        <f t="shared" si="21"/>
        <v>0</v>
      </c>
      <c r="AA47" s="43">
        <f t="shared" si="22"/>
        <v>0</v>
      </c>
      <c r="AB47" s="43">
        <f t="shared" si="23"/>
        <v>0</v>
      </c>
      <c r="AC47" s="43">
        <f t="shared" si="24"/>
        <v>0</v>
      </c>
      <c r="AD47" s="43">
        <f t="shared" si="25"/>
        <v>0</v>
      </c>
      <c r="AE47" s="43">
        <f t="shared" si="26"/>
        <v>0</v>
      </c>
      <c r="AF47" s="43">
        <f t="shared" si="27"/>
        <v>0</v>
      </c>
      <c r="AG47" s="43">
        <f t="shared" si="28"/>
        <v>0</v>
      </c>
      <c r="AH47" s="43">
        <f t="shared" si="29"/>
        <v>0</v>
      </c>
      <c r="AI47" s="43">
        <f t="shared" si="30"/>
        <v>0</v>
      </c>
      <c r="AJ47" s="43">
        <f t="shared" si="31"/>
        <v>0</v>
      </c>
      <c r="AK47" s="43">
        <f t="shared" si="32"/>
        <v>0</v>
      </c>
    </row>
    <row r="48" spans="1:37" ht="12.75">
      <c r="A48" s="50" t="s">
        <v>433</v>
      </c>
      <c r="B48" s="25" t="s">
        <v>442</v>
      </c>
      <c r="C48" s="50"/>
      <c r="D48" s="51">
        <v>13388910</v>
      </c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R48" s="50"/>
      <c r="S48" s="50"/>
      <c r="T48" s="50"/>
      <c r="U48" s="50"/>
      <c r="W48" s="43">
        <f t="shared" si="18"/>
        <v>0</v>
      </c>
      <c r="X48" s="43">
        <f t="shared" si="19"/>
        <v>0</v>
      </c>
      <c r="Y48" s="43">
        <f t="shared" si="20"/>
        <v>0</v>
      </c>
      <c r="Z48" s="43">
        <f t="shared" si="21"/>
        <v>0</v>
      </c>
      <c r="AA48" s="43">
        <f t="shared" si="22"/>
        <v>0</v>
      </c>
      <c r="AB48" s="43">
        <f t="shared" si="23"/>
        <v>0</v>
      </c>
      <c r="AC48" s="43">
        <f t="shared" si="24"/>
        <v>0</v>
      </c>
      <c r="AD48" s="43">
        <f t="shared" si="25"/>
        <v>0</v>
      </c>
      <c r="AE48" s="43">
        <f t="shared" si="26"/>
        <v>0</v>
      </c>
      <c r="AF48" s="43">
        <f t="shared" si="27"/>
        <v>0</v>
      </c>
      <c r="AG48" s="43">
        <f t="shared" si="28"/>
        <v>0</v>
      </c>
      <c r="AH48" s="43">
        <f t="shared" si="29"/>
        <v>0</v>
      </c>
      <c r="AI48" s="43">
        <f t="shared" si="30"/>
        <v>0</v>
      </c>
      <c r="AJ48" s="43">
        <f t="shared" si="31"/>
        <v>0</v>
      </c>
      <c r="AK48" s="43">
        <f t="shared" si="32"/>
        <v>0</v>
      </c>
    </row>
    <row r="49" spans="1:37" ht="12.75">
      <c r="A49" s="50" t="s">
        <v>434</v>
      </c>
      <c r="B49" s="25" t="s">
        <v>442</v>
      </c>
      <c r="C49" s="50"/>
      <c r="D49" s="51">
        <v>1108777</v>
      </c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R49" s="50"/>
      <c r="S49" s="50"/>
      <c r="T49" s="50"/>
      <c r="U49" s="50"/>
      <c r="W49" s="43">
        <f t="shared" si="18"/>
        <v>0</v>
      </c>
      <c r="X49" s="43">
        <f t="shared" si="19"/>
        <v>0</v>
      </c>
      <c r="Y49" s="43">
        <f t="shared" si="20"/>
        <v>0</v>
      </c>
      <c r="Z49" s="43">
        <f t="shared" si="21"/>
        <v>0</v>
      </c>
      <c r="AA49" s="43">
        <f t="shared" si="22"/>
        <v>0</v>
      </c>
      <c r="AB49" s="43">
        <f t="shared" si="23"/>
        <v>0</v>
      </c>
      <c r="AC49" s="43">
        <f t="shared" si="24"/>
        <v>0</v>
      </c>
      <c r="AD49" s="43">
        <f t="shared" si="25"/>
        <v>0</v>
      </c>
      <c r="AE49" s="43">
        <f t="shared" si="26"/>
        <v>0</v>
      </c>
      <c r="AF49" s="43">
        <f t="shared" si="27"/>
        <v>0</v>
      </c>
      <c r="AG49" s="43">
        <f t="shared" si="28"/>
        <v>0</v>
      </c>
      <c r="AH49" s="43">
        <f t="shared" si="29"/>
        <v>0</v>
      </c>
      <c r="AI49" s="43">
        <f t="shared" si="30"/>
        <v>0</v>
      </c>
      <c r="AJ49" s="43">
        <f t="shared" si="31"/>
        <v>0</v>
      </c>
      <c r="AK49" s="43">
        <f t="shared" si="32"/>
        <v>0</v>
      </c>
    </row>
    <row r="50" spans="1:37" ht="12.75">
      <c r="A50" s="50" t="s">
        <v>435</v>
      </c>
      <c r="B50" s="25" t="s">
        <v>442</v>
      </c>
      <c r="C50" s="50">
        <v>2003</v>
      </c>
      <c r="D50" s="51">
        <v>230512000</v>
      </c>
      <c r="E50" s="50">
        <v>10</v>
      </c>
      <c r="F50" s="50"/>
      <c r="G50" s="50"/>
      <c r="H50" s="50"/>
      <c r="I50" s="50"/>
      <c r="J50" s="50"/>
      <c r="K50" s="50"/>
      <c r="L50" s="50"/>
      <c r="M50" s="50"/>
      <c r="N50" s="50"/>
      <c r="O50" s="50"/>
      <c r="R50" s="50"/>
      <c r="S50" s="50"/>
      <c r="T50" s="50"/>
      <c r="U50" s="50"/>
      <c r="W50" s="43">
        <f t="shared" si="18"/>
        <v>0</v>
      </c>
      <c r="X50" s="43">
        <f t="shared" si="19"/>
        <v>0</v>
      </c>
      <c r="Y50" s="43">
        <f t="shared" si="20"/>
        <v>0</v>
      </c>
      <c r="Z50" s="43">
        <f t="shared" si="21"/>
        <v>0</v>
      </c>
      <c r="AA50" s="43">
        <f t="shared" si="22"/>
        <v>0</v>
      </c>
      <c r="AB50" s="43">
        <f t="shared" si="23"/>
        <v>0</v>
      </c>
      <c r="AC50" s="43">
        <f t="shared" si="24"/>
        <v>0</v>
      </c>
      <c r="AD50" s="43">
        <f t="shared" si="25"/>
        <v>0</v>
      </c>
      <c r="AE50" s="43">
        <f t="shared" si="26"/>
        <v>0</v>
      </c>
      <c r="AF50" s="43">
        <f t="shared" si="27"/>
        <v>0</v>
      </c>
      <c r="AG50" s="43">
        <f t="shared" si="28"/>
        <v>0</v>
      </c>
      <c r="AH50" s="43">
        <f t="shared" si="29"/>
        <v>0</v>
      </c>
      <c r="AI50" s="43">
        <f t="shared" si="30"/>
        <v>0</v>
      </c>
      <c r="AJ50" s="43">
        <f t="shared" si="31"/>
        <v>0</v>
      </c>
      <c r="AK50" s="43">
        <f t="shared" si="32"/>
        <v>0</v>
      </c>
    </row>
    <row r="51" spans="1:37" ht="12.75">
      <c r="A51" s="50" t="s">
        <v>436</v>
      </c>
      <c r="B51" s="25" t="s">
        <v>442</v>
      </c>
      <c r="C51" s="50"/>
      <c r="D51" s="51">
        <v>6677534</v>
      </c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R51" s="50"/>
      <c r="S51" s="50"/>
      <c r="T51" s="50"/>
      <c r="U51" s="50"/>
      <c r="W51" s="43">
        <f t="shared" si="18"/>
        <v>0</v>
      </c>
      <c r="X51" s="43">
        <f t="shared" si="19"/>
        <v>0</v>
      </c>
      <c r="Y51" s="43">
        <f t="shared" si="20"/>
        <v>0</v>
      </c>
      <c r="Z51" s="43">
        <f t="shared" si="21"/>
        <v>0</v>
      </c>
      <c r="AA51" s="43">
        <f t="shared" si="22"/>
        <v>0</v>
      </c>
      <c r="AB51" s="43">
        <f t="shared" si="23"/>
        <v>0</v>
      </c>
      <c r="AC51" s="43">
        <f t="shared" si="24"/>
        <v>0</v>
      </c>
      <c r="AD51" s="43">
        <f t="shared" si="25"/>
        <v>0</v>
      </c>
      <c r="AE51" s="43">
        <f t="shared" si="26"/>
        <v>0</v>
      </c>
      <c r="AF51" s="43">
        <f t="shared" si="27"/>
        <v>0</v>
      </c>
      <c r="AG51" s="43">
        <f t="shared" si="28"/>
        <v>0</v>
      </c>
      <c r="AH51" s="43">
        <f t="shared" si="29"/>
        <v>0</v>
      </c>
      <c r="AI51" s="43">
        <f t="shared" si="30"/>
        <v>0</v>
      </c>
      <c r="AJ51" s="43">
        <f t="shared" si="31"/>
        <v>0</v>
      </c>
      <c r="AK51" s="43">
        <f t="shared" si="32"/>
        <v>0</v>
      </c>
    </row>
    <row r="52" spans="1:37" ht="12.75">
      <c r="A52" s="50" t="s">
        <v>437</v>
      </c>
      <c r="B52" s="25" t="s">
        <v>442</v>
      </c>
      <c r="C52" s="50"/>
      <c r="D52" s="51">
        <v>27780000</v>
      </c>
      <c r="E52" s="50">
        <v>51</v>
      </c>
      <c r="F52" s="50"/>
      <c r="G52" s="50"/>
      <c r="H52" s="50"/>
      <c r="I52" s="50"/>
      <c r="J52" s="50"/>
      <c r="K52" s="50"/>
      <c r="L52" s="50"/>
      <c r="M52" s="50"/>
      <c r="N52" s="50"/>
      <c r="O52" s="50"/>
      <c r="R52" s="50"/>
      <c r="S52" s="50"/>
      <c r="T52" s="50"/>
      <c r="U52" s="50"/>
      <c r="W52" s="43">
        <f t="shared" si="18"/>
        <v>0</v>
      </c>
      <c r="X52" s="43">
        <f t="shared" si="19"/>
        <v>0</v>
      </c>
      <c r="Y52" s="43">
        <f t="shared" si="20"/>
        <v>0</v>
      </c>
      <c r="Z52" s="43">
        <f t="shared" si="21"/>
        <v>0</v>
      </c>
      <c r="AA52" s="43">
        <f t="shared" si="22"/>
        <v>0</v>
      </c>
      <c r="AB52" s="43">
        <f t="shared" si="23"/>
        <v>0</v>
      </c>
      <c r="AC52" s="43">
        <f t="shared" si="24"/>
        <v>0</v>
      </c>
      <c r="AD52" s="43">
        <f t="shared" si="25"/>
        <v>0</v>
      </c>
      <c r="AE52" s="43">
        <f t="shared" si="26"/>
        <v>0</v>
      </c>
      <c r="AF52" s="43">
        <f t="shared" si="27"/>
        <v>0</v>
      </c>
      <c r="AG52" s="43">
        <f t="shared" si="28"/>
        <v>0</v>
      </c>
      <c r="AH52" s="43">
        <f t="shared" si="29"/>
        <v>0</v>
      </c>
      <c r="AI52" s="43">
        <f t="shared" si="30"/>
        <v>0</v>
      </c>
      <c r="AJ52" s="43">
        <f t="shared" si="31"/>
        <v>0</v>
      </c>
      <c r="AK52" s="43">
        <f t="shared" si="32"/>
        <v>0</v>
      </c>
    </row>
    <row r="53" spans="1:37" ht="12.75">
      <c r="A53" s="50" t="s">
        <v>438</v>
      </c>
      <c r="B53" s="25" t="s">
        <v>442</v>
      </c>
      <c r="C53" s="50"/>
      <c r="D53" s="51">
        <v>92681453</v>
      </c>
      <c r="E53" s="50">
        <f>11+1+52+1+1</f>
        <v>66</v>
      </c>
      <c r="F53" s="50"/>
      <c r="G53" s="50"/>
      <c r="H53" s="50"/>
      <c r="I53" s="50"/>
      <c r="J53" s="50"/>
      <c r="K53" s="50"/>
      <c r="L53" s="50"/>
      <c r="M53" s="50"/>
      <c r="N53" s="50"/>
      <c r="O53" s="50"/>
      <c r="R53" s="50"/>
      <c r="S53" s="50"/>
      <c r="T53" s="50"/>
      <c r="U53" s="50"/>
      <c r="W53" s="43">
        <f t="shared" si="18"/>
        <v>0</v>
      </c>
      <c r="X53" s="43">
        <f t="shared" si="19"/>
        <v>0</v>
      </c>
      <c r="Y53" s="43">
        <f t="shared" si="20"/>
        <v>0</v>
      </c>
      <c r="Z53" s="43">
        <f t="shared" si="21"/>
        <v>0</v>
      </c>
      <c r="AA53" s="43">
        <f t="shared" si="22"/>
        <v>0</v>
      </c>
      <c r="AB53" s="43">
        <f t="shared" si="23"/>
        <v>0</v>
      </c>
      <c r="AC53" s="43">
        <f t="shared" si="24"/>
        <v>0</v>
      </c>
      <c r="AD53" s="43">
        <f t="shared" si="25"/>
        <v>0</v>
      </c>
      <c r="AE53" s="43">
        <f t="shared" si="26"/>
        <v>0</v>
      </c>
      <c r="AF53" s="43">
        <f t="shared" si="27"/>
        <v>0</v>
      </c>
      <c r="AG53" s="43">
        <f t="shared" si="28"/>
        <v>0</v>
      </c>
      <c r="AH53" s="43">
        <f t="shared" si="29"/>
        <v>0</v>
      </c>
      <c r="AI53" s="43">
        <f t="shared" si="30"/>
        <v>0</v>
      </c>
      <c r="AJ53" s="43">
        <f t="shared" si="31"/>
        <v>0</v>
      </c>
      <c r="AK53" s="43">
        <f t="shared" si="32"/>
        <v>0</v>
      </c>
    </row>
    <row r="54" spans="1:37" ht="12.75">
      <c r="A54" s="50" t="s">
        <v>439</v>
      </c>
      <c r="B54" s="25" t="s">
        <v>442</v>
      </c>
      <c r="C54" s="50">
        <v>1972</v>
      </c>
      <c r="D54" s="51">
        <v>4608167</v>
      </c>
      <c r="E54" s="52">
        <v>16</v>
      </c>
      <c r="F54" s="52">
        <v>16</v>
      </c>
      <c r="G54" s="52">
        <v>16</v>
      </c>
      <c r="H54" s="50"/>
      <c r="I54" s="50"/>
      <c r="J54" s="50"/>
      <c r="K54" s="52">
        <v>16</v>
      </c>
      <c r="L54" s="52">
        <v>16</v>
      </c>
      <c r="M54" s="50"/>
      <c r="N54" s="52">
        <v>16</v>
      </c>
      <c r="O54" s="50"/>
      <c r="R54" s="52">
        <v>16</v>
      </c>
      <c r="S54" s="50"/>
      <c r="T54" s="50"/>
      <c r="U54" s="52">
        <v>16</v>
      </c>
      <c r="W54" s="43">
        <f t="shared" si="18"/>
        <v>3.4720963888678513</v>
      </c>
      <c r="X54" s="43">
        <f t="shared" si="19"/>
        <v>3.4720963888678513</v>
      </c>
      <c r="Y54" s="43">
        <f t="shared" si="20"/>
        <v>0</v>
      </c>
      <c r="Z54" s="43">
        <f t="shared" si="21"/>
        <v>0</v>
      </c>
      <c r="AA54" s="43">
        <f t="shared" si="22"/>
        <v>0</v>
      </c>
      <c r="AB54" s="43">
        <f t="shared" si="23"/>
        <v>3.4720963888678513</v>
      </c>
      <c r="AC54" s="43">
        <f t="shared" si="24"/>
        <v>3.4720963888678513</v>
      </c>
      <c r="AD54" s="43">
        <f t="shared" si="25"/>
        <v>0</v>
      </c>
      <c r="AE54" s="43">
        <f t="shared" si="26"/>
        <v>3.4720963888678513</v>
      </c>
      <c r="AF54" s="43">
        <f t="shared" si="27"/>
        <v>0</v>
      </c>
      <c r="AG54" s="43">
        <f t="shared" si="28"/>
        <v>0</v>
      </c>
      <c r="AH54" s="43">
        <f t="shared" si="29"/>
        <v>0</v>
      </c>
      <c r="AI54" s="43">
        <f t="shared" si="30"/>
        <v>3.4720963888678513</v>
      </c>
      <c r="AJ54" s="43">
        <f t="shared" si="31"/>
        <v>0</v>
      </c>
      <c r="AK54" s="43">
        <f t="shared" si="32"/>
        <v>0</v>
      </c>
    </row>
    <row r="55" spans="1:37" ht="12.75">
      <c r="A55" s="50" t="s">
        <v>440</v>
      </c>
      <c r="B55" s="25" t="s">
        <v>442</v>
      </c>
      <c r="C55" s="50"/>
      <c r="D55" s="51">
        <v>65493298</v>
      </c>
      <c r="E55" s="50">
        <v>75</v>
      </c>
      <c r="F55" s="50"/>
      <c r="G55" s="50"/>
      <c r="H55" s="50"/>
      <c r="I55" s="50"/>
      <c r="J55" s="50"/>
      <c r="K55" s="50"/>
      <c r="L55" s="50"/>
      <c r="M55" s="50"/>
      <c r="N55" s="50"/>
      <c r="O55" s="50"/>
      <c r="R55" s="50"/>
      <c r="S55" s="50"/>
      <c r="T55" s="50"/>
      <c r="U55" s="50"/>
      <c r="W55" s="43">
        <f t="shared" si="18"/>
        <v>0</v>
      </c>
      <c r="X55" s="43">
        <f t="shared" si="19"/>
        <v>0</v>
      </c>
      <c r="Y55" s="43">
        <f t="shared" si="20"/>
        <v>0</v>
      </c>
      <c r="Z55" s="43">
        <f t="shared" si="21"/>
        <v>0</v>
      </c>
      <c r="AA55" s="43">
        <f t="shared" si="22"/>
        <v>0</v>
      </c>
      <c r="AB55" s="43">
        <f t="shared" si="23"/>
        <v>0</v>
      </c>
      <c r="AC55" s="43">
        <f t="shared" si="24"/>
        <v>0</v>
      </c>
      <c r="AD55" s="43">
        <f t="shared" si="25"/>
        <v>0</v>
      </c>
      <c r="AE55" s="43">
        <f t="shared" si="26"/>
        <v>0</v>
      </c>
      <c r="AF55" s="43">
        <f t="shared" si="27"/>
        <v>0</v>
      </c>
      <c r="AG55" s="43">
        <f t="shared" si="28"/>
        <v>0</v>
      </c>
      <c r="AH55" s="43">
        <f t="shared" si="29"/>
        <v>0</v>
      </c>
      <c r="AI55" s="43">
        <f t="shared" si="30"/>
        <v>0</v>
      </c>
      <c r="AJ55" s="43">
        <f t="shared" si="31"/>
        <v>0</v>
      </c>
      <c r="AK55" s="43">
        <f t="shared" si="32"/>
        <v>0</v>
      </c>
    </row>
    <row r="56" spans="1:37" ht="12.75">
      <c r="A56" s="50" t="s">
        <v>441</v>
      </c>
      <c r="B56" s="25" t="s">
        <v>442</v>
      </c>
      <c r="C56" s="50"/>
      <c r="D56" s="51">
        <v>86116559</v>
      </c>
      <c r="E56" s="50">
        <v>15</v>
      </c>
      <c r="F56" s="50"/>
      <c r="G56" s="50"/>
      <c r="H56" s="50"/>
      <c r="I56" s="50"/>
      <c r="J56" s="50"/>
      <c r="K56" s="50"/>
      <c r="L56" s="50"/>
      <c r="M56" s="50"/>
      <c r="N56" s="50"/>
      <c r="O56" s="50"/>
      <c r="R56" s="50"/>
      <c r="S56" s="50"/>
      <c r="T56" s="50"/>
      <c r="U56" s="50"/>
      <c r="W56" s="43">
        <f t="shared" si="18"/>
        <v>0</v>
      </c>
      <c r="X56" s="43">
        <f t="shared" si="19"/>
        <v>0</v>
      </c>
      <c r="Y56" s="43">
        <f t="shared" si="20"/>
        <v>0</v>
      </c>
      <c r="Z56" s="43">
        <f t="shared" si="21"/>
        <v>0</v>
      </c>
      <c r="AA56" s="43">
        <f t="shared" si="22"/>
        <v>0</v>
      </c>
      <c r="AB56" s="43">
        <f t="shared" si="23"/>
        <v>0</v>
      </c>
      <c r="AC56" s="43">
        <f t="shared" si="24"/>
        <v>0</v>
      </c>
      <c r="AD56" s="43">
        <f t="shared" si="25"/>
        <v>0</v>
      </c>
      <c r="AE56" s="43">
        <f t="shared" si="26"/>
        <v>0</v>
      </c>
      <c r="AF56" s="43">
        <f t="shared" si="27"/>
        <v>0</v>
      </c>
      <c r="AG56" s="43">
        <f t="shared" si="28"/>
        <v>0</v>
      </c>
      <c r="AH56" s="43">
        <f t="shared" si="29"/>
        <v>0</v>
      </c>
      <c r="AI56" s="43">
        <f t="shared" si="30"/>
        <v>0</v>
      </c>
      <c r="AJ56" s="43">
        <f t="shared" si="31"/>
        <v>0</v>
      </c>
      <c r="AK56" s="43">
        <f t="shared" si="32"/>
        <v>0</v>
      </c>
    </row>
    <row r="57" spans="1:37" ht="12.75">
      <c r="A57" s="50" t="s">
        <v>38</v>
      </c>
      <c r="B57" s="25" t="s">
        <v>442</v>
      </c>
      <c r="C57" s="50">
        <v>1984</v>
      </c>
      <c r="D57" s="51">
        <v>1147995226</v>
      </c>
      <c r="E57" s="52">
        <v>290</v>
      </c>
      <c r="F57" s="52">
        <v>290</v>
      </c>
      <c r="G57" s="52">
        <v>290</v>
      </c>
      <c r="H57" s="50"/>
      <c r="I57" s="52">
        <v>290</v>
      </c>
      <c r="J57" s="50"/>
      <c r="K57" s="50"/>
      <c r="L57" s="52">
        <v>290</v>
      </c>
      <c r="M57" s="50"/>
      <c r="N57" s="50"/>
      <c r="O57" s="50"/>
      <c r="R57" s="52">
        <v>290</v>
      </c>
      <c r="S57" s="52">
        <v>290</v>
      </c>
      <c r="T57" s="50"/>
      <c r="U57" s="50"/>
      <c r="W57" s="43">
        <f t="shared" si="18"/>
        <v>0.25261429092388926</v>
      </c>
      <c r="X57" s="43">
        <f t="shared" si="19"/>
        <v>0.25261429092388926</v>
      </c>
      <c r="Y57" s="43">
        <f t="shared" si="20"/>
        <v>0</v>
      </c>
      <c r="Z57" s="43">
        <f t="shared" si="21"/>
        <v>0.25261429092388926</v>
      </c>
      <c r="AA57" s="43">
        <f t="shared" si="22"/>
        <v>0</v>
      </c>
      <c r="AB57" s="43">
        <f t="shared" si="23"/>
        <v>0</v>
      </c>
      <c r="AC57" s="43">
        <f t="shared" si="24"/>
        <v>0.25261429092388926</v>
      </c>
      <c r="AD57" s="43">
        <f t="shared" si="25"/>
        <v>0</v>
      </c>
      <c r="AE57" s="43">
        <f t="shared" si="26"/>
        <v>0</v>
      </c>
      <c r="AF57" s="43">
        <f t="shared" si="27"/>
        <v>0</v>
      </c>
      <c r="AG57" s="43">
        <f t="shared" si="28"/>
        <v>0</v>
      </c>
      <c r="AH57" s="43">
        <f t="shared" si="29"/>
        <v>0</v>
      </c>
      <c r="AI57" s="43">
        <f t="shared" si="30"/>
        <v>0.25261429092388926</v>
      </c>
      <c r="AJ57" s="43">
        <f t="shared" si="31"/>
        <v>0.25261429092388926</v>
      </c>
      <c r="AK57" s="43">
        <f t="shared" si="32"/>
        <v>0</v>
      </c>
    </row>
    <row r="58" spans="1:38" s="44" customFormat="1" ht="12.75">
      <c r="A58" t="s">
        <v>474</v>
      </c>
      <c r="B58" s="25" t="s">
        <v>442</v>
      </c>
      <c r="C58"/>
      <c r="D58" s="20">
        <v>21128773</v>
      </c>
      <c r="E58">
        <v>1</v>
      </c>
      <c r="F58">
        <v>1</v>
      </c>
      <c r="G58">
        <v>1</v>
      </c>
      <c r="H58"/>
      <c r="I58">
        <v>1</v>
      </c>
      <c r="J58">
        <v>1</v>
      </c>
      <c r="K58"/>
      <c r="L58"/>
      <c r="M58"/>
      <c r="N58">
        <v>1</v>
      </c>
      <c r="O58"/>
      <c r="P58" s="47"/>
      <c r="Q58" s="47"/>
      <c r="R58"/>
      <c r="S58"/>
      <c r="T58"/>
      <c r="U58" s="47"/>
      <c r="W58" s="43">
        <f aca="true" t="shared" si="33" ref="W58:AK59">F58/$D58*10^6</f>
        <v>0.0473288250103307</v>
      </c>
      <c r="X58" s="43">
        <f t="shared" si="33"/>
        <v>0.0473288250103307</v>
      </c>
      <c r="Y58" s="43">
        <f t="shared" si="33"/>
        <v>0</v>
      </c>
      <c r="Z58" s="43">
        <f t="shared" si="33"/>
        <v>0.0473288250103307</v>
      </c>
      <c r="AA58" s="43">
        <f t="shared" si="33"/>
        <v>0.0473288250103307</v>
      </c>
      <c r="AB58" s="43">
        <f t="shared" si="33"/>
        <v>0</v>
      </c>
      <c r="AC58" s="43">
        <f t="shared" si="33"/>
        <v>0</v>
      </c>
      <c r="AD58" s="43">
        <f t="shared" si="33"/>
        <v>0</v>
      </c>
      <c r="AE58" s="43">
        <f t="shared" si="33"/>
        <v>0.0473288250103307</v>
      </c>
      <c r="AF58" s="43">
        <f t="shared" si="33"/>
        <v>0</v>
      </c>
      <c r="AG58" s="43">
        <f t="shared" si="33"/>
        <v>0</v>
      </c>
      <c r="AH58" s="43">
        <f t="shared" si="33"/>
        <v>0</v>
      </c>
      <c r="AI58" s="43">
        <f t="shared" si="33"/>
        <v>0</v>
      </c>
      <c r="AJ58" s="43">
        <f t="shared" si="33"/>
        <v>0</v>
      </c>
      <c r="AK58" s="43">
        <f t="shared" si="33"/>
        <v>0</v>
      </c>
      <c r="AL58" s="42"/>
    </row>
    <row r="59" spans="1:38" s="44" customFormat="1" ht="12.75">
      <c r="A59" s="5" t="s">
        <v>153</v>
      </c>
      <c r="B59" s="46" t="s">
        <v>442</v>
      </c>
      <c r="C59" s="5"/>
      <c r="D59" s="53">
        <f>SUM(D38:D58)</f>
        <v>3301061615</v>
      </c>
      <c r="E59" s="53">
        <f aca="true" t="shared" si="34" ref="E59:U59">SUM(E38:E58)</f>
        <v>3372</v>
      </c>
      <c r="F59" s="53">
        <f t="shared" si="34"/>
        <v>3155</v>
      </c>
      <c r="G59" s="53">
        <f t="shared" si="34"/>
        <v>2596</v>
      </c>
      <c r="H59" s="53">
        <f t="shared" si="34"/>
        <v>559</v>
      </c>
      <c r="I59" s="53">
        <f t="shared" si="34"/>
        <v>1205</v>
      </c>
      <c r="J59" s="53">
        <f t="shared" si="34"/>
        <v>1</v>
      </c>
      <c r="K59" s="53">
        <f t="shared" si="34"/>
        <v>575</v>
      </c>
      <c r="L59" s="53">
        <f t="shared" si="34"/>
        <v>3124</v>
      </c>
      <c r="M59" s="53">
        <f t="shared" si="34"/>
        <v>0</v>
      </c>
      <c r="N59" s="53">
        <f t="shared" si="34"/>
        <v>2841</v>
      </c>
      <c r="O59" s="53">
        <f t="shared" si="34"/>
        <v>0</v>
      </c>
      <c r="P59" s="53">
        <f t="shared" si="34"/>
        <v>0</v>
      </c>
      <c r="Q59" s="53">
        <f t="shared" si="34"/>
        <v>0</v>
      </c>
      <c r="R59" s="53">
        <f t="shared" si="34"/>
        <v>2789</v>
      </c>
      <c r="S59" s="53">
        <f t="shared" si="34"/>
        <v>290</v>
      </c>
      <c r="T59" s="53">
        <f t="shared" si="34"/>
        <v>0</v>
      </c>
      <c r="U59" s="53">
        <f t="shared" si="34"/>
        <v>575</v>
      </c>
      <c r="W59" s="48">
        <f t="shared" si="33"/>
        <v>0.9557531388277344</v>
      </c>
      <c r="X59" s="48">
        <f t="shared" si="33"/>
        <v>0.7864136761954986</v>
      </c>
      <c r="Y59" s="48">
        <f t="shared" si="33"/>
        <v>0.16933946263223565</v>
      </c>
      <c r="Z59" s="48">
        <f t="shared" si="33"/>
        <v>0.365034083133889</v>
      </c>
      <c r="AA59" s="48">
        <f t="shared" si="33"/>
        <v>0.0003029328490737668</v>
      </c>
      <c r="AB59" s="48">
        <f t="shared" si="33"/>
        <v>0.17418638821741594</v>
      </c>
      <c r="AC59" s="48">
        <f t="shared" si="33"/>
        <v>0.9463622205064476</v>
      </c>
      <c r="AD59" s="48">
        <f t="shared" si="33"/>
        <v>0</v>
      </c>
      <c r="AE59" s="48">
        <f t="shared" si="33"/>
        <v>0.8606322242185716</v>
      </c>
      <c r="AF59" s="48">
        <f t="shared" si="33"/>
        <v>0</v>
      </c>
      <c r="AG59" s="48">
        <f t="shared" si="33"/>
        <v>0</v>
      </c>
      <c r="AH59" s="48">
        <f t="shared" si="33"/>
        <v>0</v>
      </c>
      <c r="AI59" s="48">
        <f t="shared" si="33"/>
        <v>0.8448797160667356</v>
      </c>
      <c r="AJ59" s="48">
        <f t="shared" si="33"/>
        <v>0.08785052623139238</v>
      </c>
      <c r="AK59" s="48">
        <f t="shared" si="33"/>
        <v>0</v>
      </c>
      <c r="AL59" s="45"/>
    </row>
    <row r="61" spans="1:37" ht="12.75">
      <c r="A61" t="s">
        <v>347</v>
      </c>
      <c r="B61" s="40" t="s">
        <v>221</v>
      </c>
      <c r="C61">
        <v>1976</v>
      </c>
      <c r="D61" s="20">
        <v>1990876</v>
      </c>
      <c r="E61">
        <v>17</v>
      </c>
      <c r="F61">
        <v>17</v>
      </c>
      <c r="G61"/>
      <c r="H61">
        <v>17</v>
      </c>
      <c r="I61"/>
      <c r="J61"/>
      <c r="K61"/>
      <c r="L61">
        <v>17</v>
      </c>
      <c r="M61"/>
      <c r="N61">
        <v>17</v>
      </c>
      <c r="O61"/>
      <c r="R61"/>
      <c r="S61"/>
      <c r="T61"/>
      <c r="U61"/>
      <c r="W61" s="43">
        <f aca="true" t="shared" si="35" ref="W61:W120">F61/$D61*10^6</f>
        <v>8.538954711393377</v>
      </c>
      <c r="X61" s="43">
        <f aca="true" t="shared" si="36" ref="X61:X120">G61/$D61*10^6</f>
        <v>0</v>
      </c>
      <c r="Y61" s="43">
        <f aca="true" t="shared" si="37" ref="Y61:Y120">H61/$D61*10^6</f>
        <v>8.538954711393377</v>
      </c>
      <c r="Z61" s="43">
        <f aca="true" t="shared" si="38" ref="Z61:Z120">I61/$D61*10^6</f>
        <v>0</v>
      </c>
      <c r="AA61" s="43">
        <f aca="true" t="shared" si="39" ref="AA61:AA120">J61/$D61*10^6</f>
        <v>0</v>
      </c>
      <c r="AB61" s="43">
        <f aca="true" t="shared" si="40" ref="AB61:AB120">K61/$D61*10^6</f>
        <v>0</v>
      </c>
      <c r="AC61" s="43">
        <f aca="true" t="shared" si="41" ref="AC61:AC120">L61/$D61*10^6</f>
        <v>8.538954711393377</v>
      </c>
      <c r="AD61" s="43">
        <f aca="true" t="shared" si="42" ref="AD61:AD120">M61/$D61*10^6</f>
        <v>0</v>
      </c>
      <c r="AE61" s="43">
        <f aca="true" t="shared" si="43" ref="AE61:AE120">N61/$D61*10^6</f>
        <v>8.538954711393377</v>
      </c>
      <c r="AF61" s="43">
        <f aca="true" t="shared" si="44" ref="AF61:AF120">O61/$D61*10^6</f>
        <v>0</v>
      </c>
      <c r="AG61" s="43">
        <f aca="true" t="shared" si="45" ref="AG61:AG120">P61/$D61*10^6</f>
        <v>0</v>
      </c>
      <c r="AH61" s="43">
        <f aca="true" t="shared" si="46" ref="AH61:AH120">Q61/$D61*10^6</f>
        <v>0</v>
      </c>
      <c r="AI61" s="43">
        <f aca="true" t="shared" si="47" ref="AI61:AI120">R61/$D61*10^6</f>
        <v>0</v>
      </c>
      <c r="AJ61" s="43">
        <f aca="true" t="shared" si="48" ref="AJ61:AJ120">S61/$D61*10^6</f>
        <v>0</v>
      </c>
      <c r="AK61" s="43">
        <f aca="true" t="shared" si="49" ref="AK61:AK82">T61/$D61*10^6</f>
        <v>0</v>
      </c>
    </row>
    <row r="62" spans="1:37" ht="12.75">
      <c r="A62" t="s">
        <v>348</v>
      </c>
      <c r="B62" s="40" t="s">
        <v>221</v>
      </c>
      <c r="C62"/>
      <c r="D62" s="20">
        <v>1694477</v>
      </c>
      <c r="E62">
        <v>12</v>
      </c>
      <c r="F62"/>
      <c r="G62"/>
      <c r="H62"/>
      <c r="I62"/>
      <c r="J62"/>
      <c r="K62"/>
      <c r="L62"/>
      <c r="M62"/>
      <c r="N62"/>
      <c r="O62"/>
      <c r="R62"/>
      <c r="S62"/>
      <c r="T62"/>
      <c r="U62">
        <v>12</v>
      </c>
      <c r="W62" s="43">
        <f t="shared" si="35"/>
        <v>0</v>
      </c>
      <c r="X62" s="43">
        <f t="shared" si="36"/>
        <v>0</v>
      </c>
      <c r="Y62" s="43">
        <f t="shared" si="37"/>
        <v>0</v>
      </c>
      <c r="Z62" s="43">
        <f t="shared" si="38"/>
        <v>0</v>
      </c>
      <c r="AA62" s="43">
        <f t="shared" si="39"/>
        <v>0</v>
      </c>
      <c r="AB62" s="43">
        <f t="shared" si="40"/>
        <v>0</v>
      </c>
      <c r="AC62" s="43">
        <f t="shared" si="41"/>
        <v>0</v>
      </c>
      <c r="AD62" s="43">
        <f t="shared" si="42"/>
        <v>0</v>
      </c>
      <c r="AE62" s="43">
        <f t="shared" si="43"/>
        <v>0</v>
      </c>
      <c r="AF62" s="43">
        <f t="shared" si="44"/>
        <v>0</v>
      </c>
      <c r="AG62" s="43">
        <f t="shared" si="45"/>
        <v>0</v>
      </c>
      <c r="AH62" s="43">
        <f t="shared" si="46"/>
        <v>0</v>
      </c>
      <c r="AI62" s="43">
        <f t="shared" si="47"/>
        <v>0</v>
      </c>
      <c r="AJ62" s="43">
        <f t="shared" si="48"/>
        <v>0</v>
      </c>
      <c r="AK62" s="43">
        <f t="shared" si="49"/>
        <v>0</v>
      </c>
    </row>
    <row r="63" spans="1:37" ht="12.75">
      <c r="A63" t="s">
        <v>349</v>
      </c>
      <c r="B63" s="40" t="s">
        <v>221</v>
      </c>
      <c r="C63"/>
      <c r="D63" s="20">
        <v>49052489</v>
      </c>
      <c r="E63">
        <v>266</v>
      </c>
      <c r="F63">
        <v>266</v>
      </c>
      <c r="G63"/>
      <c r="H63">
        <v>266</v>
      </c>
      <c r="I63">
        <v>266</v>
      </c>
      <c r="J63"/>
      <c r="K63"/>
      <c r="L63">
        <v>266</v>
      </c>
      <c r="M63"/>
      <c r="N63">
        <v>266</v>
      </c>
      <c r="O63">
        <v>266</v>
      </c>
      <c r="R63"/>
      <c r="S63"/>
      <c r="T63">
        <v>266</v>
      </c>
      <c r="U63"/>
      <c r="W63" s="43">
        <f t="shared" si="35"/>
        <v>5.422762543201427</v>
      </c>
      <c r="X63" s="43">
        <f t="shared" si="36"/>
        <v>0</v>
      </c>
      <c r="Y63" s="43">
        <f t="shared" si="37"/>
        <v>5.422762543201427</v>
      </c>
      <c r="Z63" s="43">
        <f t="shared" si="38"/>
        <v>5.422762543201427</v>
      </c>
      <c r="AA63" s="43">
        <f t="shared" si="39"/>
        <v>0</v>
      </c>
      <c r="AB63" s="43">
        <f t="shared" si="40"/>
        <v>0</v>
      </c>
      <c r="AC63" s="43">
        <f t="shared" si="41"/>
        <v>5.422762543201427</v>
      </c>
      <c r="AD63" s="43">
        <f t="shared" si="42"/>
        <v>0</v>
      </c>
      <c r="AE63" s="43">
        <f t="shared" si="43"/>
        <v>5.422762543201427</v>
      </c>
      <c r="AF63" s="43">
        <f t="shared" si="44"/>
        <v>5.422762543201427</v>
      </c>
      <c r="AG63" s="43">
        <f t="shared" si="45"/>
        <v>0</v>
      </c>
      <c r="AH63" s="43">
        <f t="shared" si="46"/>
        <v>0</v>
      </c>
      <c r="AI63" s="43">
        <f t="shared" si="47"/>
        <v>0</v>
      </c>
      <c r="AJ63" s="43">
        <f t="shared" si="48"/>
        <v>0</v>
      </c>
      <c r="AK63" s="43">
        <f t="shared" si="49"/>
        <v>5.422762543201427</v>
      </c>
    </row>
    <row r="64" spans="1:37" ht="12.75">
      <c r="A64" t="s">
        <v>350</v>
      </c>
      <c r="B64" s="40" t="s">
        <v>221</v>
      </c>
      <c r="C64"/>
      <c r="D64" s="20">
        <v>21669278</v>
      </c>
      <c r="E64">
        <v>53</v>
      </c>
      <c r="F64">
        <v>53</v>
      </c>
      <c r="G64">
        <v>53</v>
      </c>
      <c r="H64"/>
      <c r="I64">
        <v>53</v>
      </c>
      <c r="J64">
        <v>53</v>
      </c>
      <c r="K64"/>
      <c r="L64"/>
      <c r="M64">
        <v>53</v>
      </c>
      <c r="N64"/>
      <c r="O64"/>
      <c r="R64"/>
      <c r="S64"/>
      <c r="T64"/>
      <c r="U64"/>
      <c r="W64" s="43">
        <f t="shared" si="35"/>
        <v>2.4458590636937694</v>
      </c>
      <c r="X64" s="43">
        <f t="shared" si="36"/>
        <v>2.4458590636937694</v>
      </c>
      <c r="Y64" s="43">
        <f t="shared" si="37"/>
        <v>0</v>
      </c>
      <c r="Z64" s="43">
        <f t="shared" si="38"/>
        <v>2.4458590636937694</v>
      </c>
      <c r="AA64" s="43">
        <f t="shared" si="39"/>
        <v>2.4458590636937694</v>
      </c>
      <c r="AB64" s="43">
        <f t="shared" si="40"/>
        <v>0</v>
      </c>
      <c r="AC64" s="43">
        <f t="shared" si="41"/>
        <v>0</v>
      </c>
      <c r="AD64" s="43">
        <f t="shared" si="42"/>
        <v>2.4458590636937694</v>
      </c>
      <c r="AE64" s="43">
        <f t="shared" si="43"/>
        <v>0</v>
      </c>
      <c r="AF64" s="43">
        <f t="shared" si="44"/>
        <v>0</v>
      </c>
      <c r="AG64" s="43">
        <f t="shared" si="45"/>
        <v>0</v>
      </c>
      <c r="AH64" s="43">
        <f t="shared" si="46"/>
        <v>0</v>
      </c>
      <c r="AI64" s="43">
        <f t="shared" si="47"/>
        <v>0</v>
      </c>
      <c r="AJ64" s="43">
        <f t="shared" si="48"/>
        <v>0</v>
      </c>
      <c r="AK64" s="43">
        <f t="shared" si="49"/>
        <v>0</v>
      </c>
    </row>
    <row r="65" spans="1:37" ht="12.75">
      <c r="A65" t="s">
        <v>351</v>
      </c>
      <c r="B65" s="40" t="s">
        <v>221</v>
      </c>
      <c r="C65">
        <v>1975</v>
      </c>
      <c r="D65" s="20">
        <v>11862740</v>
      </c>
      <c r="E65"/>
      <c r="F65"/>
      <c r="G65"/>
      <c r="H65"/>
      <c r="I65"/>
      <c r="J65"/>
      <c r="K65"/>
      <c r="L65"/>
      <c r="M65"/>
      <c r="N65"/>
      <c r="O65"/>
      <c r="R65"/>
      <c r="S65">
        <v>8</v>
      </c>
      <c r="T65"/>
      <c r="U65"/>
      <c r="W65" s="43">
        <f t="shared" si="35"/>
        <v>0</v>
      </c>
      <c r="X65" s="43">
        <f t="shared" si="36"/>
        <v>0</v>
      </c>
      <c r="Y65" s="43">
        <f t="shared" si="37"/>
        <v>0</v>
      </c>
      <c r="Z65" s="43">
        <f t="shared" si="38"/>
        <v>0</v>
      </c>
      <c r="AA65" s="43">
        <f t="shared" si="39"/>
        <v>0</v>
      </c>
      <c r="AB65" s="43">
        <f t="shared" si="40"/>
        <v>0</v>
      </c>
      <c r="AC65" s="43">
        <f t="shared" si="41"/>
        <v>0</v>
      </c>
      <c r="AD65" s="43">
        <f t="shared" si="42"/>
        <v>0</v>
      </c>
      <c r="AE65" s="43">
        <f t="shared" si="43"/>
        <v>0</v>
      </c>
      <c r="AF65" s="43">
        <f t="shared" si="44"/>
        <v>0</v>
      </c>
      <c r="AG65" s="43">
        <f t="shared" si="45"/>
        <v>0</v>
      </c>
      <c r="AH65" s="43">
        <f t="shared" si="46"/>
        <v>0</v>
      </c>
      <c r="AI65" s="43">
        <f t="shared" si="47"/>
        <v>0</v>
      </c>
      <c r="AJ65" s="43">
        <f t="shared" si="48"/>
        <v>0.6743804551056501</v>
      </c>
      <c r="AK65" s="43">
        <f t="shared" si="49"/>
        <v>0</v>
      </c>
    </row>
    <row r="66" spans="1:37" ht="12.75">
      <c r="A66" t="s">
        <v>352</v>
      </c>
      <c r="B66" s="40" t="s">
        <v>221</v>
      </c>
      <c r="C66">
        <v>2006</v>
      </c>
      <c r="D66" s="20">
        <v>34859364</v>
      </c>
      <c r="E66">
        <v>19</v>
      </c>
      <c r="F66"/>
      <c r="G66"/>
      <c r="H66"/>
      <c r="I66"/>
      <c r="J66"/>
      <c r="K66"/>
      <c r="L66"/>
      <c r="M66"/>
      <c r="N66"/>
      <c r="O66"/>
      <c r="R66"/>
      <c r="T66"/>
      <c r="U66"/>
      <c r="W66" s="43">
        <f t="shared" si="35"/>
        <v>0</v>
      </c>
      <c r="X66" s="43">
        <f t="shared" si="36"/>
        <v>0</v>
      </c>
      <c r="Y66" s="43">
        <f t="shared" si="37"/>
        <v>0</v>
      </c>
      <c r="Z66" s="43">
        <f t="shared" si="38"/>
        <v>0</v>
      </c>
      <c r="AA66" s="43">
        <f t="shared" si="39"/>
        <v>0</v>
      </c>
      <c r="AB66" s="43">
        <f t="shared" si="40"/>
        <v>0</v>
      </c>
      <c r="AC66" s="43">
        <f t="shared" si="41"/>
        <v>0</v>
      </c>
      <c r="AD66" s="43">
        <f t="shared" si="42"/>
        <v>0</v>
      </c>
      <c r="AE66" s="43">
        <f t="shared" si="43"/>
        <v>0</v>
      </c>
      <c r="AF66" s="43">
        <f t="shared" si="44"/>
        <v>0</v>
      </c>
      <c r="AG66" s="43">
        <f t="shared" si="45"/>
        <v>0</v>
      </c>
      <c r="AH66" s="43">
        <f t="shared" si="46"/>
        <v>0</v>
      </c>
      <c r="AI66" s="43">
        <f t="shared" si="47"/>
        <v>0</v>
      </c>
      <c r="AJ66" s="43">
        <f t="shared" si="48"/>
        <v>0</v>
      </c>
      <c r="AK66" s="43">
        <f t="shared" si="49"/>
        <v>0</v>
      </c>
    </row>
    <row r="67" spans="1:37" ht="12.75">
      <c r="A67" t="s">
        <v>44</v>
      </c>
      <c r="B67" s="40" t="s">
        <v>221</v>
      </c>
      <c r="C67">
        <v>2007</v>
      </c>
      <c r="D67" s="20">
        <v>83082869</v>
      </c>
      <c r="E67">
        <v>42</v>
      </c>
      <c r="F67">
        <v>54</v>
      </c>
      <c r="G67">
        <v>54</v>
      </c>
      <c r="H67">
        <v>2</v>
      </c>
      <c r="I67">
        <v>54</v>
      </c>
      <c r="J67"/>
      <c r="K67">
        <v>20</v>
      </c>
      <c r="L67">
        <v>54</v>
      </c>
      <c r="M67"/>
      <c r="N67">
        <v>54</v>
      </c>
      <c r="O67"/>
      <c r="R67"/>
      <c r="T67">
        <v>15</v>
      </c>
      <c r="U67"/>
      <c r="W67" s="43">
        <f t="shared" si="35"/>
        <v>0.6499534819867618</v>
      </c>
      <c r="X67" s="43">
        <f t="shared" si="36"/>
        <v>0.6499534819867618</v>
      </c>
      <c r="Y67" s="43">
        <f t="shared" si="37"/>
        <v>0.024072351184694887</v>
      </c>
      <c r="Z67" s="43">
        <f t="shared" si="38"/>
        <v>0.6499534819867618</v>
      </c>
      <c r="AA67" s="43">
        <f t="shared" si="39"/>
        <v>0</v>
      </c>
      <c r="AB67" s="43">
        <f t="shared" si="40"/>
        <v>0.24072351184694885</v>
      </c>
      <c r="AC67" s="43">
        <f t="shared" si="41"/>
        <v>0.6499534819867618</v>
      </c>
      <c r="AD67" s="43">
        <f t="shared" si="42"/>
        <v>0</v>
      </c>
      <c r="AE67" s="43">
        <f t="shared" si="43"/>
        <v>0.6499534819867618</v>
      </c>
      <c r="AF67" s="43">
        <f t="shared" si="44"/>
        <v>0</v>
      </c>
      <c r="AG67" s="43">
        <f t="shared" si="45"/>
        <v>0</v>
      </c>
      <c r="AH67" s="43">
        <f t="shared" si="46"/>
        <v>0</v>
      </c>
      <c r="AI67" s="43">
        <f t="shared" si="47"/>
        <v>0</v>
      </c>
      <c r="AJ67" s="43">
        <f t="shared" si="48"/>
        <v>0</v>
      </c>
      <c r="AK67" s="43">
        <f t="shared" si="49"/>
        <v>0.18054263388521163</v>
      </c>
    </row>
    <row r="68" spans="1:37" ht="12.75">
      <c r="A68" t="s">
        <v>353</v>
      </c>
      <c r="B68" s="40" t="s">
        <v>221</v>
      </c>
      <c r="C68"/>
      <c r="D68" s="20">
        <v>41048532</v>
      </c>
      <c r="E68">
        <v>0</v>
      </c>
      <c r="F68"/>
      <c r="G68"/>
      <c r="H68"/>
      <c r="I68"/>
      <c r="J68"/>
      <c r="K68"/>
      <c r="L68"/>
      <c r="M68"/>
      <c r="N68"/>
      <c r="O68"/>
      <c r="R68"/>
      <c r="T68"/>
      <c r="U68"/>
      <c r="W68" s="43">
        <f t="shared" si="35"/>
        <v>0</v>
      </c>
      <c r="X68" s="43">
        <f t="shared" si="36"/>
        <v>0</v>
      </c>
      <c r="Y68" s="43">
        <f t="shared" si="37"/>
        <v>0</v>
      </c>
      <c r="Z68" s="43">
        <f t="shared" si="38"/>
        <v>0</v>
      </c>
      <c r="AA68" s="43">
        <f t="shared" si="39"/>
        <v>0</v>
      </c>
      <c r="AB68" s="43">
        <f t="shared" si="40"/>
        <v>0</v>
      </c>
      <c r="AC68" s="43">
        <f t="shared" si="41"/>
        <v>0</v>
      </c>
      <c r="AD68" s="43">
        <f t="shared" si="42"/>
        <v>0</v>
      </c>
      <c r="AE68" s="43">
        <f t="shared" si="43"/>
        <v>0</v>
      </c>
      <c r="AF68" s="43">
        <f t="shared" si="44"/>
        <v>0</v>
      </c>
      <c r="AG68" s="43">
        <f t="shared" si="45"/>
        <v>0</v>
      </c>
      <c r="AH68" s="43">
        <f t="shared" si="46"/>
        <v>0</v>
      </c>
      <c r="AI68" s="43">
        <f t="shared" si="47"/>
        <v>0</v>
      </c>
      <c r="AJ68" s="43">
        <f t="shared" si="48"/>
        <v>0</v>
      </c>
      <c r="AK68" s="43">
        <f t="shared" si="49"/>
        <v>0</v>
      </c>
    </row>
    <row r="69" spans="1:37" ht="12.75">
      <c r="A69" t="s">
        <v>354</v>
      </c>
      <c r="B69" s="40" t="s">
        <v>221</v>
      </c>
      <c r="C69"/>
      <c r="D69" s="20">
        <v>10486339</v>
      </c>
      <c r="E69">
        <v>1</v>
      </c>
      <c r="F69">
        <v>1</v>
      </c>
      <c r="G69">
        <v>1</v>
      </c>
      <c r="H69"/>
      <c r="I69"/>
      <c r="J69"/>
      <c r="K69"/>
      <c r="L69">
        <v>1</v>
      </c>
      <c r="M69"/>
      <c r="N69"/>
      <c r="O69"/>
      <c r="R69"/>
      <c r="T69"/>
      <c r="U69"/>
      <c r="W69" s="43">
        <f t="shared" si="35"/>
        <v>0.09536216595706089</v>
      </c>
      <c r="X69" s="43">
        <f t="shared" si="36"/>
        <v>0.09536216595706089</v>
      </c>
      <c r="Y69" s="43">
        <f t="shared" si="37"/>
        <v>0</v>
      </c>
      <c r="Z69" s="43">
        <f t="shared" si="38"/>
        <v>0</v>
      </c>
      <c r="AA69" s="43">
        <f t="shared" si="39"/>
        <v>0</v>
      </c>
      <c r="AB69" s="43">
        <f t="shared" si="40"/>
        <v>0</v>
      </c>
      <c r="AC69" s="43">
        <f t="shared" si="41"/>
        <v>0.09536216595706089</v>
      </c>
      <c r="AD69" s="43">
        <f t="shared" si="42"/>
        <v>0</v>
      </c>
      <c r="AE69" s="43">
        <f t="shared" si="43"/>
        <v>0</v>
      </c>
      <c r="AF69" s="43">
        <f t="shared" si="44"/>
        <v>0</v>
      </c>
      <c r="AG69" s="43">
        <f t="shared" si="45"/>
        <v>0</v>
      </c>
      <c r="AH69" s="43">
        <f t="shared" si="46"/>
        <v>0</v>
      </c>
      <c r="AI69" s="43">
        <f t="shared" si="47"/>
        <v>0</v>
      </c>
      <c r="AJ69" s="43">
        <f t="shared" si="48"/>
        <v>0</v>
      </c>
      <c r="AK69" s="43">
        <f t="shared" si="49"/>
        <v>0</v>
      </c>
    </row>
    <row r="70" spans="1:37" ht="12.75">
      <c r="A70" t="s">
        <v>355</v>
      </c>
      <c r="B70" s="40" t="s">
        <v>221</v>
      </c>
      <c r="C70"/>
      <c r="D70" s="20">
        <v>14268711</v>
      </c>
      <c r="E70">
        <v>1</v>
      </c>
      <c r="F70">
        <v>1</v>
      </c>
      <c r="G70"/>
      <c r="H70"/>
      <c r="I70"/>
      <c r="J70"/>
      <c r="K70"/>
      <c r="L70"/>
      <c r="M70"/>
      <c r="N70"/>
      <c r="O70"/>
      <c r="R70">
        <v>1</v>
      </c>
      <c r="T70"/>
      <c r="U70">
        <v>1</v>
      </c>
      <c r="W70" s="43">
        <f t="shared" si="35"/>
        <v>0.07008341538349189</v>
      </c>
      <c r="X70" s="43">
        <f t="shared" si="36"/>
        <v>0</v>
      </c>
      <c r="Y70" s="43">
        <f t="shared" si="37"/>
        <v>0</v>
      </c>
      <c r="Z70" s="43">
        <f t="shared" si="38"/>
        <v>0</v>
      </c>
      <c r="AA70" s="43">
        <f t="shared" si="39"/>
        <v>0</v>
      </c>
      <c r="AB70" s="43">
        <f t="shared" si="40"/>
        <v>0</v>
      </c>
      <c r="AC70" s="43">
        <f t="shared" si="41"/>
        <v>0</v>
      </c>
      <c r="AD70" s="43">
        <f t="shared" si="42"/>
        <v>0</v>
      </c>
      <c r="AE70" s="43">
        <f t="shared" si="43"/>
        <v>0</v>
      </c>
      <c r="AF70" s="43">
        <f t="shared" si="44"/>
        <v>0</v>
      </c>
      <c r="AG70" s="43">
        <f t="shared" si="45"/>
        <v>0</v>
      </c>
      <c r="AH70" s="43">
        <f t="shared" si="46"/>
        <v>0</v>
      </c>
      <c r="AI70" s="43">
        <f t="shared" si="47"/>
        <v>0.07008341538349189</v>
      </c>
      <c r="AJ70" s="43">
        <f t="shared" si="48"/>
        <v>0</v>
      </c>
      <c r="AK70" s="43">
        <f t="shared" si="49"/>
        <v>0</v>
      </c>
    </row>
    <row r="71" spans="1:37" ht="12.75">
      <c r="A71" t="s">
        <v>356</v>
      </c>
      <c r="B71" s="40" t="s">
        <v>221</v>
      </c>
      <c r="C71"/>
      <c r="D71" s="20">
        <v>149229090</v>
      </c>
      <c r="E71" s="19">
        <v>0</v>
      </c>
      <c r="F71"/>
      <c r="G71"/>
      <c r="H71"/>
      <c r="I71"/>
      <c r="J71"/>
      <c r="K71"/>
      <c r="L71"/>
      <c r="M71"/>
      <c r="N71"/>
      <c r="O71"/>
      <c r="R71"/>
      <c r="T71"/>
      <c r="U71"/>
      <c r="W71" s="43">
        <f t="shared" si="35"/>
        <v>0</v>
      </c>
      <c r="X71" s="43">
        <f t="shared" si="36"/>
        <v>0</v>
      </c>
      <c r="Y71" s="43">
        <f t="shared" si="37"/>
        <v>0</v>
      </c>
      <c r="Z71" s="43">
        <f t="shared" si="38"/>
        <v>0</v>
      </c>
      <c r="AA71" s="43">
        <f t="shared" si="39"/>
        <v>0</v>
      </c>
      <c r="AB71" s="43">
        <f t="shared" si="40"/>
        <v>0</v>
      </c>
      <c r="AC71" s="43">
        <f t="shared" si="41"/>
        <v>0</v>
      </c>
      <c r="AD71" s="43">
        <f t="shared" si="42"/>
        <v>0</v>
      </c>
      <c r="AE71" s="43">
        <f t="shared" si="43"/>
        <v>0</v>
      </c>
      <c r="AF71" s="43">
        <f t="shared" si="44"/>
        <v>0</v>
      </c>
      <c r="AG71" s="43">
        <f t="shared" si="45"/>
        <v>0</v>
      </c>
      <c r="AH71" s="43">
        <f t="shared" si="46"/>
        <v>0</v>
      </c>
      <c r="AI71" s="43">
        <f t="shared" si="47"/>
        <v>0</v>
      </c>
      <c r="AJ71" s="43">
        <f t="shared" si="48"/>
        <v>0</v>
      </c>
      <c r="AK71" s="43">
        <f t="shared" si="49"/>
        <v>0</v>
      </c>
    </row>
    <row r="72" spans="1:37" ht="12.75">
      <c r="A72" t="s">
        <v>357</v>
      </c>
      <c r="B72" s="40" t="s">
        <v>221</v>
      </c>
      <c r="C72"/>
      <c r="D72" s="20">
        <v>85237338</v>
      </c>
      <c r="E72" s="19">
        <v>0</v>
      </c>
      <c r="F72"/>
      <c r="G72"/>
      <c r="H72"/>
      <c r="I72"/>
      <c r="J72"/>
      <c r="K72"/>
      <c r="L72"/>
      <c r="M72"/>
      <c r="N72"/>
      <c r="O72"/>
      <c r="R72"/>
      <c r="T72"/>
      <c r="U72"/>
      <c r="W72" s="43">
        <f t="shared" si="35"/>
        <v>0</v>
      </c>
      <c r="X72" s="43">
        <f t="shared" si="36"/>
        <v>0</v>
      </c>
      <c r="Y72" s="43">
        <f t="shared" si="37"/>
        <v>0</v>
      </c>
      <c r="Z72" s="43">
        <f t="shared" si="38"/>
        <v>0</v>
      </c>
      <c r="AA72" s="43">
        <f t="shared" si="39"/>
        <v>0</v>
      </c>
      <c r="AB72" s="43">
        <f t="shared" si="40"/>
        <v>0</v>
      </c>
      <c r="AC72" s="43">
        <f t="shared" si="41"/>
        <v>0</v>
      </c>
      <c r="AD72" s="43">
        <f t="shared" si="42"/>
        <v>0</v>
      </c>
      <c r="AE72" s="43">
        <f t="shared" si="43"/>
        <v>0</v>
      </c>
      <c r="AF72" s="43">
        <f t="shared" si="44"/>
        <v>0</v>
      </c>
      <c r="AG72" s="43">
        <f t="shared" si="45"/>
        <v>0</v>
      </c>
      <c r="AH72" s="43">
        <f t="shared" si="46"/>
        <v>0</v>
      </c>
      <c r="AI72" s="43">
        <f t="shared" si="47"/>
        <v>0</v>
      </c>
      <c r="AJ72" s="43">
        <f t="shared" si="48"/>
        <v>0</v>
      </c>
      <c r="AK72" s="43">
        <f t="shared" si="49"/>
        <v>0</v>
      </c>
    </row>
    <row r="73" spans="1:37" ht="12.75">
      <c r="A73" t="s">
        <v>358</v>
      </c>
      <c r="B73" s="40" t="s">
        <v>221</v>
      </c>
      <c r="C73"/>
      <c r="D73" s="20">
        <v>68692542</v>
      </c>
      <c r="E73" s="19">
        <v>0</v>
      </c>
      <c r="F73"/>
      <c r="G73"/>
      <c r="H73"/>
      <c r="I73"/>
      <c r="J73"/>
      <c r="K73"/>
      <c r="L73"/>
      <c r="M73"/>
      <c r="N73"/>
      <c r="O73"/>
      <c r="R73"/>
      <c r="T73"/>
      <c r="U73"/>
      <c r="W73" s="43">
        <f t="shared" si="35"/>
        <v>0</v>
      </c>
      <c r="X73" s="43">
        <f t="shared" si="36"/>
        <v>0</v>
      </c>
      <c r="Y73" s="43">
        <f t="shared" si="37"/>
        <v>0</v>
      </c>
      <c r="Z73" s="43">
        <f t="shared" si="38"/>
        <v>0</v>
      </c>
      <c r="AA73" s="43">
        <f t="shared" si="39"/>
        <v>0</v>
      </c>
      <c r="AB73" s="43">
        <f t="shared" si="40"/>
        <v>0</v>
      </c>
      <c r="AC73" s="43">
        <f t="shared" si="41"/>
        <v>0</v>
      </c>
      <c r="AD73" s="43">
        <f t="shared" si="42"/>
        <v>0</v>
      </c>
      <c r="AE73" s="43">
        <f t="shared" si="43"/>
        <v>0</v>
      </c>
      <c r="AF73" s="43">
        <f t="shared" si="44"/>
        <v>0</v>
      </c>
      <c r="AG73" s="43">
        <f t="shared" si="45"/>
        <v>0</v>
      </c>
      <c r="AH73" s="43">
        <f t="shared" si="46"/>
        <v>0</v>
      </c>
      <c r="AI73" s="43">
        <f t="shared" si="47"/>
        <v>0</v>
      </c>
      <c r="AJ73" s="43">
        <f t="shared" si="48"/>
        <v>0</v>
      </c>
      <c r="AK73" s="43">
        <f t="shared" si="49"/>
        <v>0</v>
      </c>
    </row>
    <row r="74" spans="1:37" ht="12.75">
      <c r="A74" t="s">
        <v>359</v>
      </c>
      <c r="B74" s="40" t="s">
        <v>221</v>
      </c>
      <c r="C74"/>
      <c r="D74" s="20">
        <v>41087825</v>
      </c>
      <c r="E74" s="19">
        <v>0</v>
      </c>
      <c r="F74"/>
      <c r="G74"/>
      <c r="H74"/>
      <c r="I74"/>
      <c r="J74"/>
      <c r="K74"/>
      <c r="L74"/>
      <c r="M74"/>
      <c r="N74"/>
      <c r="O74"/>
      <c r="R74"/>
      <c r="T74"/>
      <c r="U74"/>
      <c r="W74" s="43">
        <f t="shared" si="35"/>
        <v>0</v>
      </c>
      <c r="X74" s="43">
        <f t="shared" si="36"/>
        <v>0</v>
      </c>
      <c r="Y74" s="43">
        <f t="shared" si="37"/>
        <v>0</v>
      </c>
      <c r="Z74" s="43">
        <f t="shared" si="38"/>
        <v>0</v>
      </c>
      <c r="AA74" s="43">
        <f t="shared" si="39"/>
        <v>0</v>
      </c>
      <c r="AB74" s="43">
        <f t="shared" si="40"/>
        <v>0</v>
      </c>
      <c r="AC74" s="43">
        <f t="shared" si="41"/>
        <v>0</v>
      </c>
      <c r="AD74" s="43">
        <f t="shared" si="42"/>
        <v>0</v>
      </c>
      <c r="AE74" s="43">
        <f t="shared" si="43"/>
        <v>0</v>
      </c>
      <c r="AF74" s="43">
        <f t="shared" si="44"/>
        <v>0</v>
      </c>
      <c r="AG74" s="43">
        <f t="shared" si="45"/>
        <v>0</v>
      </c>
      <c r="AH74" s="43">
        <f t="shared" si="46"/>
        <v>0</v>
      </c>
      <c r="AI74" s="43">
        <f t="shared" si="47"/>
        <v>0</v>
      </c>
      <c r="AJ74" s="43">
        <f t="shared" si="48"/>
        <v>0</v>
      </c>
      <c r="AK74" s="43">
        <f t="shared" si="49"/>
        <v>0</v>
      </c>
    </row>
    <row r="75" spans="1:37" ht="12.75">
      <c r="A75" t="s">
        <v>360</v>
      </c>
      <c r="B75" s="40" t="s">
        <v>221</v>
      </c>
      <c r="C75"/>
      <c r="D75" s="20">
        <v>39002772</v>
      </c>
      <c r="E75" s="19">
        <v>0</v>
      </c>
      <c r="F75"/>
      <c r="G75"/>
      <c r="H75"/>
      <c r="I75"/>
      <c r="J75"/>
      <c r="K75"/>
      <c r="L75"/>
      <c r="M75"/>
      <c r="N75"/>
      <c r="O75"/>
      <c r="R75"/>
      <c r="T75"/>
      <c r="U75"/>
      <c r="W75" s="43">
        <f t="shared" si="35"/>
        <v>0</v>
      </c>
      <c r="X75" s="43">
        <f t="shared" si="36"/>
        <v>0</v>
      </c>
      <c r="Y75" s="43">
        <f t="shared" si="37"/>
        <v>0</v>
      </c>
      <c r="Z75" s="43">
        <f t="shared" si="38"/>
        <v>0</v>
      </c>
      <c r="AA75" s="43">
        <f t="shared" si="39"/>
        <v>0</v>
      </c>
      <c r="AB75" s="43">
        <f t="shared" si="40"/>
        <v>0</v>
      </c>
      <c r="AC75" s="43">
        <f t="shared" si="41"/>
        <v>0</v>
      </c>
      <c r="AD75" s="43">
        <f t="shared" si="42"/>
        <v>0</v>
      </c>
      <c r="AE75" s="43">
        <f t="shared" si="43"/>
        <v>0</v>
      </c>
      <c r="AF75" s="43">
        <f t="shared" si="44"/>
        <v>0</v>
      </c>
      <c r="AG75" s="43">
        <f t="shared" si="45"/>
        <v>0</v>
      </c>
      <c r="AH75" s="43">
        <f t="shared" si="46"/>
        <v>0</v>
      </c>
      <c r="AI75" s="43">
        <f t="shared" si="47"/>
        <v>0</v>
      </c>
      <c r="AJ75" s="43">
        <f t="shared" si="48"/>
        <v>0</v>
      </c>
      <c r="AK75" s="43">
        <f t="shared" si="49"/>
        <v>0</v>
      </c>
    </row>
    <row r="76" spans="1:37" ht="12.75">
      <c r="A76" t="s">
        <v>361</v>
      </c>
      <c r="B76" s="40" t="s">
        <v>221</v>
      </c>
      <c r="C76"/>
      <c r="D76" s="20">
        <v>34178188</v>
      </c>
      <c r="E76" s="19">
        <v>0</v>
      </c>
      <c r="F76"/>
      <c r="G76"/>
      <c r="H76"/>
      <c r="I76"/>
      <c r="J76"/>
      <c r="K76"/>
      <c r="L76"/>
      <c r="M76"/>
      <c r="N76"/>
      <c r="O76"/>
      <c r="R76"/>
      <c r="T76"/>
      <c r="U76"/>
      <c r="W76" s="43">
        <f t="shared" si="35"/>
        <v>0</v>
      </c>
      <c r="X76" s="43">
        <f t="shared" si="36"/>
        <v>0</v>
      </c>
      <c r="Y76" s="43">
        <f t="shared" si="37"/>
        <v>0</v>
      </c>
      <c r="Z76" s="43">
        <f t="shared" si="38"/>
        <v>0</v>
      </c>
      <c r="AA76" s="43">
        <f t="shared" si="39"/>
        <v>0</v>
      </c>
      <c r="AB76" s="43">
        <f t="shared" si="40"/>
        <v>0</v>
      </c>
      <c r="AC76" s="43">
        <f t="shared" si="41"/>
        <v>0</v>
      </c>
      <c r="AD76" s="43">
        <f t="shared" si="42"/>
        <v>0</v>
      </c>
      <c r="AE76" s="43">
        <f t="shared" si="43"/>
        <v>0</v>
      </c>
      <c r="AF76" s="43">
        <f t="shared" si="44"/>
        <v>0</v>
      </c>
      <c r="AG76" s="43">
        <f t="shared" si="45"/>
        <v>0</v>
      </c>
      <c r="AH76" s="43">
        <f t="shared" si="46"/>
        <v>0</v>
      </c>
      <c r="AI76" s="43">
        <f t="shared" si="47"/>
        <v>0</v>
      </c>
      <c r="AJ76" s="43">
        <f t="shared" si="48"/>
        <v>0</v>
      </c>
      <c r="AK76" s="43">
        <f t="shared" si="49"/>
        <v>0</v>
      </c>
    </row>
    <row r="77" spans="1:37" ht="12.75">
      <c r="A77" t="s">
        <v>362</v>
      </c>
      <c r="B77" s="40" t="s">
        <v>221</v>
      </c>
      <c r="C77"/>
      <c r="D77" s="20">
        <v>32369558</v>
      </c>
      <c r="E77">
        <v>0</v>
      </c>
      <c r="F77"/>
      <c r="G77"/>
      <c r="H77"/>
      <c r="I77"/>
      <c r="J77"/>
      <c r="L77"/>
      <c r="M77"/>
      <c r="N77"/>
      <c r="O77"/>
      <c r="R77"/>
      <c r="T77"/>
      <c r="U77"/>
      <c r="W77" s="43">
        <f t="shared" si="35"/>
        <v>0</v>
      </c>
      <c r="X77" s="43">
        <f t="shared" si="36"/>
        <v>0</v>
      </c>
      <c r="Y77" s="43">
        <f t="shared" si="37"/>
        <v>0</v>
      </c>
      <c r="Z77" s="43">
        <f t="shared" si="38"/>
        <v>0</v>
      </c>
      <c r="AA77" s="43">
        <f t="shared" si="39"/>
        <v>0</v>
      </c>
      <c r="AB77" s="43">
        <f t="shared" si="40"/>
        <v>0</v>
      </c>
      <c r="AC77" s="43">
        <f t="shared" si="41"/>
        <v>0</v>
      </c>
      <c r="AD77" s="43">
        <f t="shared" si="42"/>
        <v>0</v>
      </c>
      <c r="AE77" s="43">
        <f t="shared" si="43"/>
        <v>0</v>
      </c>
      <c r="AF77" s="43">
        <f t="shared" si="44"/>
        <v>0</v>
      </c>
      <c r="AG77" s="43">
        <f t="shared" si="45"/>
        <v>0</v>
      </c>
      <c r="AH77" s="43">
        <f t="shared" si="46"/>
        <v>0</v>
      </c>
      <c r="AI77" s="43">
        <f t="shared" si="47"/>
        <v>0</v>
      </c>
      <c r="AJ77" s="43">
        <f t="shared" si="48"/>
        <v>0</v>
      </c>
      <c r="AK77" s="43">
        <f t="shared" si="49"/>
        <v>0</v>
      </c>
    </row>
    <row r="78" spans="1:37" ht="12.75">
      <c r="A78" t="s">
        <v>363</v>
      </c>
      <c r="B78" s="40" t="s">
        <v>221</v>
      </c>
      <c r="C78"/>
      <c r="D78" s="20">
        <v>23832495</v>
      </c>
      <c r="E78" s="19">
        <v>0</v>
      </c>
      <c r="F78"/>
      <c r="G78"/>
      <c r="H78"/>
      <c r="I78"/>
      <c r="J78"/>
      <c r="L78"/>
      <c r="M78"/>
      <c r="N78"/>
      <c r="O78"/>
      <c r="R78"/>
      <c r="T78"/>
      <c r="U78"/>
      <c r="W78" s="43">
        <f t="shared" si="35"/>
        <v>0</v>
      </c>
      <c r="X78" s="43">
        <f t="shared" si="36"/>
        <v>0</v>
      </c>
      <c r="Y78" s="43">
        <f t="shared" si="37"/>
        <v>0</v>
      </c>
      <c r="Z78" s="43">
        <f t="shared" si="38"/>
        <v>0</v>
      </c>
      <c r="AA78" s="43">
        <f t="shared" si="39"/>
        <v>0</v>
      </c>
      <c r="AB78" s="43">
        <f t="shared" si="40"/>
        <v>0</v>
      </c>
      <c r="AC78" s="43">
        <f t="shared" si="41"/>
        <v>0</v>
      </c>
      <c r="AD78" s="43">
        <f t="shared" si="42"/>
        <v>0</v>
      </c>
      <c r="AE78" s="43">
        <f t="shared" si="43"/>
        <v>0</v>
      </c>
      <c r="AF78" s="43">
        <f t="shared" si="44"/>
        <v>0</v>
      </c>
      <c r="AG78" s="43">
        <f t="shared" si="45"/>
        <v>0</v>
      </c>
      <c r="AH78" s="43">
        <f t="shared" si="46"/>
        <v>0</v>
      </c>
      <c r="AI78" s="43">
        <f t="shared" si="47"/>
        <v>0</v>
      </c>
      <c r="AJ78" s="43">
        <f t="shared" si="48"/>
        <v>0</v>
      </c>
      <c r="AK78" s="43">
        <f t="shared" si="49"/>
        <v>0</v>
      </c>
    </row>
    <row r="79" spans="1:37" ht="12.75">
      <c r="A79" t="s">
        <v>364</v>
      </c>
      <c r="B79" s="40" t="s">
        <v>221</v>
      </c>
      <c r="C79"/>
      <c r="D79" s="20">
        <v>20653556</v>
      </c>
      <c r="E79" s="19">
        <v>0</v>
      </c>
      <c r="F79"/>
      <c r="G79"/>
      <c r="H79"/>
      <c r="I79"/>
      <c r="J79"/>
      <c r="L79"/>
      <c r="N79"/>
      <c r="O79"/>
      <c r="R79"/>
      <c r="U79"/>
      <c r="W79" s="43">
        <f t="shared" si="35"/>
        <v>0</v>
      </c>
      <c r="X79" s="43">
        <f t="shared" si="36"/>
        <v>0</v>
      </c>
      <c r="Y79" s="43">
        <f t="shared" si="37"/>
        <v>0</v>
      </c>
      <c r="Z79" s="43">
        <f t="shared" si="38"/>
        <v>0</v>
      </c>
      <c r="AA79" s="43">
        <f t="shared" si="39"/>
        <v>0</v>
      </c>
      <c r="AB79" s="43">
        <f t="shared" si="40"/>
        <v>0</v>
      </c>
      <c r="AC79" s="43">
        <f t="shared" si="41"/>
        <v>0</v>
      </c>
      <c r="AD79" s="43">
        <f t="shared" si="42"/>
        <v>0</v>
      </c>
      <c r="AE79" s="43">
        <f t="shared" si="43"/>
        <v>0</v>
      </c>
      <c r="AF79" s="43">
        <f t="shared" si="44"/>
        <v>0</v>
      </c>
      <c r="AG79" s="43">
        <f t="shared" si="45"/>
        <v>0</v>
      </c>
      <c r="AH79" s="43">
        <f t="shared" si="46"/>
        <v>0</v>
      </c>
      <c r="AI79" s="43">
        <f t="shared" si="47"/>
        <v>0</v>
      </c>
      <c r="AJ79" s="43">
        <f t="shared" si="48"/>
        <v>0</v>
      </c>
      <c r="AK79" s="43">
        <f t="shared" si="49"/>
        <v>0</v>
      </c>
    </row>
    <row r="80" spans="1:37" ht="12.75">
      <c r="A80" t="s">
        <v>365</v>
      </c>
      <c r="B80" s="40" t="s">
        <v>221</v>
      </c>
      <c r="C80"/>
      <c r="D80" s="20">
        <v>11392629</v>
      </c>
      <c r="E80">
        <v>8</v>
      </c>
      <c r="F80">
        <v>8</v>
      </c>
      <c r="G80">
        <v>8</v>
      </c>
      <c r="H80"/>
      <c r="I80"/>
      <c r="J80"/>
      <c r="L80">
        <v>8</v>
      </c>
      <c r="N80"/>
      <c r="O80">
        <v>8</v>
      </c>
      <c r="R80">
        <v>8</v>
      </c>
      <c r="U80"/>
      <c r="W80" s="43">
        <f t="shared" si="35"/>
        <v>0.7022084191453966</v>
      </c>
      <c r="X80" s="43">
        <f t="shared" si="36"/>
        <v>0.7022084191453966</v>
      </c>
      <c r="Y80" s="43">
        <f t="shared" si="37"/>
        <v>0</v>
      </c>
      <c r="Z80" s="43">
        <f t="shared" si="38"/>
        <v>0</v>
      </c>
      <c r="AA80" s="43">
        <f t="shared" si="39"/>
        <v>0</v>
      </c>
      <c r="AB80" s="43">
        <f t="shared" si="40"/>
        <v>0</v>
      </c>
      <c r="AC80" s="43">
        <f t="shared" si="41"/>
        <v>0.7022084191453966</v>
      </c>
      <c r="AD80" s="43">
        <f t="shared" si="42"/>
        <v>0</v>
      </c>
      <c r="AE80" s="43">
        <f t="shared" si="43"/>
        <v>0</v>
      </c>
      <c r="AF80" s="43">
        <f t="shared" si="44"/>
        <v>0.7022084191453966</v>
      </c>
      <c r="AG80" s="43">
        <f t="shared" si="45"/>
        <v>0</v>
      </c>
      <c r="AH80" s="43">
        <f t="shared" si="46"/>
        <v>0</v>
      </c>
      <c r="AI80" s="43">
        <f t="shared" si="47"/>
        <v>0.7022084191453966</v>
      </c>
      <c r="AJ80" s="43">
        <f t="shared" si="48"/>
        <v>0</v>
      </c>
      <c r="AK80" s="43">
        <f t="shared" si="49"/>
        <v>0</v>
      </c>
    </row>
    <row r="81" spans="1:37" ht="12.75">
      <c r="A81" t="s">
        <v>366</v>
      </c>
      <c r="B81" s="40" t="s">
        <v>221</v>
      </c>
      <c r="C81"/>
      <c r="D81" s="20">
        <v>71505</v>
      </c>
      <c r="E81">
        <v>0</v>
      </c>
      <c r="F81"/>
      <c r="G81"/>
      <c r="H81"/>
      <c r="I81"/>
      <c r="J81"/>
      <c r="L81"/>
      <c r="N81"/>
      <c r="R81"/>
      <c r="U81">
        <v>0</v>
      </c>
      <c r="W81" s="43">
        <f t="shared" si="35"/>
        <v>0</v>
      </c>
      <c r="X81" s="43">
        <f t="shared" si="36"/>
        <v>0</v>
      </c>
      <c r="Y81" s="43">
        <f t="shared" si="37"/>
        <v>0</v>
      </c>
      <c r="Z81" s="43">
        <f t="shared" si="38"/>
        <v>0</v>
      </c>
      <c r="AA81" s="43">
        <f t="shared" si="39"/>
        <v>0</v>
      </c>
      <c r="AB81" s="43">
        <f t="shared" si="40"/>
        <v>0</v>
      </c>
      <c r="AC81" s="43">
        <f t="shared" si="41"/>
        <v>0</v>
      </c>
      <c r="AD81" s="43">
        <f t="shared" si="42"/>
        <v>0</v>
      </c>
      <c r="AE81" s="43">
        <f t="shared" si="43"/>
        <v>0</v>
      </c>
      <c r="AF81" s="43">
        <f t="shared" si="44"/>
        <v>0</v>
      </c>
      <c r="AG81" s="43">
        <f t="shared" si="45"/>
        <v>0</v>
      </c>
      <c r="AH81" s="43">
        <f t="shared" si="46"/>
        <v>0</v>
      </c>
      <c r="AI81" s="43">
        <f t="shared" si="47"/>
        <v>0</v>
      </c>
      <c r="AJ81" s="43">
        <f t="shared" si="48"/>
        <v>0</v>
      </c>
      <c r="AK81" s="43">
        <f t="shared" si="49"/>
        <v>0</v>
      </c>
    </row>
    <row r="82" spans="1:38" ht="12.75">
      <c r="A82" t="s">
        <v>367</v>
      </c>
      <c r="B82" s="40" t="s">
        <v>221</v>
      </c>
      <c r="C82"/>
      <c r="D82" s="20">
        <v>66411</v>
      </c>
      <c r="E82">
        <v>0</v>
      </c>
      <c r="F82"/>
      <c r="G82"/>
      <c r="H82"/>
      <c r="I82"/>
      <c r="J82"/>
      <c r="L82"/>
      <c r="N82"/>
      <c r="R82"/>
      <c r="U82"/>
      <c r="W82" s="43">
        <f t="shared" si="35"/>
        <v>0</v>
      </c>
      <c r="X82" s="43">
        <f t="shared" si="36"/>
        <v>0</v>
      </c>
      <c r="Y82" s="43">
        <f t="shared" si="37"/>
        <v>0</v>
      </c>
      <c r="Z82" s="43">
        <f t="shared" si="38"/>
        <v>0</v>
      </c>
      <c r="AA82" s="43">
        <f t="shared" si="39"/>
        <v>0</v>
      </c>
      <c r="AB82" s="43">
        <f t="shared" si="40"/>
        <v>0</v>
      </c>
      <c r="AC82" s="43">
        <f t="shared" si="41"/>
        <v>0</v>
      </c>
      <c r="AD82" s="43">
        <f t="shared" si="42"/>
        <v>0</v>
      </c>
      <c r="AE82" s="43">
        <f t="shared" si="43"/>
        <v>0</v>
      </c>
      <c r="AF82" s="43">
        <f t="shared" si="44"/>
        <v>0</v>
      </c>
      <c r="AG82" s="43">
        <f t="shared" si="45"/>
        <v>0</v>
      </c>
      <c r="AH82" s="43">
        <f t="shared" si="46"/>
        <v>0</v>
      </c>
      <c r="AI82" s="43">
        <f t="shared" si="47"/>
        <v>0</v>
      </c>
      <c r="AJ82" s="43">
        <f t="shared" si="48"/>
        <v>0</v>
      </c>
      <c r="AK82" s="43">
        <f t="shared" si="49"/>
        <v>0</v>
      </c>
      <c r="AL82" s="43">
        <f>U82/$D82*10^6</f>
        <v>0</v>
      </c>
    </row>
    <row r="83" spans="1:38" ht="12.75">
      <c r="A83" t="s">
        <v>368</v>
      </c>
      <c r="B83" s="40" t="s">
        <v>221</v>
      </c>
      <c r="C83"/>
      <c r="D83" s="20">
        <v>20617068</v>
      </c>
      <c r="E83" s="20"/>
      <c r="F83"/>
      <c r="G83"/>
      <c r="H83"/>
      <c r="I83"/>
      <c r="J83"/>
      <c r="L83"/>
      <c r="R83"/>
      <c r="W83" s="43">
        <f t="shared" si="35"/>
        <v>0</v>
      </c>
      <c r="X83" s="43">
        <f t="shared" si="36"/>
        <v>0</v>
      </c>
      <c r="Y83" s="43">
        <f t="shared" si="37"/>
        <v>0</v>
      </c>
      <c r="Z83" s="43">
        <f t="shared" si="38"/>
        <v>0</v>
      </c>
      <c r="AA83" s="43">
        <f t="shared" si="39"/>
        <v>0</v>
      </c>
      <c r="AB83" s="43">
        <f t="shared" si="40"/>
        <v>0</v>
      </c>
      <c r="AC83" s="43">
        <f t="shared" si="41"/>
        <v>0</v>
      </c>
      <c r="AD83" s="43">
        <f t="shared" si="42"/>
        <v>0</v>
      </c>
      <c r="AE83" s="43">
        <f t="shared" si="43"/>
        <v>0</v>
      </c>
      <c r="AF83" s="43">
        <f t="shared" si="44"/>
        <v>0</v>
      </c>
      <c r="AG83" s="43">
        <f t="shared" si="45"/>
        <v>0</v>
      </c>
      <c r="AH83" s="43">
        <f t="shared" si="46"/>
        <v>0</v>
      </c>
      <c r="AI83" s="43">
        <f t="shared" si="47"/>
        <v>0</v>
      </c>
      <c r="AJ83" s="43">
        <f t="shared" si="48"/>
        <v>0</v>
      </c>
      <c r="AK83" s="43">
        <f aca="true" t="shared" si="50" ref="AK83:AK120">T83/$D83*10^6</f>
        <v>0</v>
      </c>
      <c r="AL83" s="43">
        <f aca="true" t="shared" si="51" ref="AL83:AL121">U83/$D83*10^6</f>
        <v>0</v>
      </c>
    </row>
    <row r="84" spans="1:38" ht="12.75">
      <c r="A84" t="s">
        <v>369</v>
      </c>
      <c r="B84" s="40" t="s">
        <v>221</v>
      </c>
      <c r="C84"/>
      <c r="D84" s="20">
        <v>18879301</v>
      </c>
      <c r="E84" s="20"/>
      <c r="F84"/>
      <c r="G84"/>
      <c r="H84"/>
      <c r="I84"/>
      <c r="J84"/>
      <c r="L84"/>
      <c r="R84"/>
      <c r="W84" s="43">
        <f t="shared" si="35"/>
        <v>0</v>
      </c>
      <c r="X84" s="43">
        <f t="shared" si="36"/>
        <v>0</v>
      </c>
      <c r="Y84" s="43">
        <f t="shared" si="37"/>
        <v>0</v>
      </c>
      <c r="Z84" s="43">
        <f t="shared" si="38"/>
        <v>0</v>
      </c>
      <c r="AA84" s="43">
        <f t="shared" si="39"/>
        <v>0</v>
      </c>
      <c r="AB84" s="43">
        <f t="shared" si="40"/>
        <v>0</v>
      </c>
      <c r="AC84" s="43">
        <f t="shared" si="41"/>
        <v>0</v>
      </c>
      <c r="AD84" s="43">
        <f t="shared" si="42"/>
        <v>0</v>
      </c>
      <c r="AE84" s="43">
        <f t="shared" si="43"/>
        <v>0</v>
      </c>
      <c r="AF84" s="43">
        <f t="shared" si="44"/>
        <v>0</v>
      </c>
      <c r="AG84" s="43">
        <f t="shared" si="45"/>
        <v>0</v>
      </c>
      <c r="AH84" s="43">
        <f t="shared" si="46"/>
        <v>0</v>
      </c>
      <c r="AI84" s="43">
        <f t="shared" si="47"/>
        <v>0</v>
      </c>
      <c r="AJ84" s="43">
        <f t="shared" si="48"/>
        <v>0</v>
      </c>
      <c r="AK84" s="43">
        <f t="shared" si="50"/>
        <v>0</v>
      </c>
      <c r="AL84" s="43">
        <f t="shared" si="51"/>
        <v>0</v>
      </c>
    </row>
    <row r="85" spans="1:38" ht="12.75">
      <c r="A85" t="s">
        <v>370</v>
      </c>
      <c r="B85" s="40" t="s">
        <v>221</v>
      </c>
      <c r="C85"/>
      <c r="D85" s="20">
        <v>15746232</v>
      </c>
      <c r="E85" s="20"/>
      <c r="F85"/>
      <c r="G85"/>
      <c r="H85"/>
      <c r="I85"/>
      <c r="J85"/>
      <c r="L85"/>
      <c r="R85"/>
      <c r="W85" s="43">
        <f t="shared" si="35"/>
        <v>0</v>
      </c>
      <c r="X85" s="43">
        <f t="shared" si="36"/>
        <v>0</v>
      </c>
      <c r="Y85" s="43">
        <f t="shared" si="37"/>
        <v>0</v>
      </c>
      <c r="Z85" s="43">
        <f t="shared" si="38"/>
        <v>0</v>
      </c>
      <c r="AA85" s="43">
        <f t="shared" si="39"/>
        <v>0</v>
      </c>
      <c r="AB85" s="43">
        <f t="shared" si="40"/>
        <v>0</v>
      </c>
      <c r="AC85" s="43">
        <f t="shared" si="41"/>
        <v>0</v>
      </c>
      <c r="AD85" s="43">
        <f t="shared" si="42"/>
        <v>0</v>
      </c>
      <c r="AE85" s="43">
        <f t="shared" si="43"/>
        <v>0</v>
      </c>
      <c r="AF85" s="43">
        <f t="shared" si="44"/>
        <v>0</v>
      </c>
      <c r="AG85" s="43">
        <f t="shared" si="45"/>
        <v>0</v>
      </c>
      <c r="AH85" s="43">
        <f t="shared" si="46"/>
        <v>0</v>
      </c>
      <c r="AI85" s="43">
        <f t="shared" si="47"/>
        <v>0</v>
      </c>
      <c r="AJ85" s="43">
        <f t="shared" si="48"/>
        <v>0</v>
      </c>
      <c r="AK85" s="43">
        <f t="shared" si="50"/>
        <v>0</v>
      </c>
      <c r="AL85" s="43">
        <f t="shared" si="51"/>
        <v>0</v>
      </c>
    </row>
    <row r="86" spans="1:38" ht="12.75">
      <c r="A86" t="s">
        <v>371</v>
      </c>
      <c r="B86" s="40" t="s">
        <v>221</v>
      </c>
      <c r="C86"/>
      <c r="D86" s="20">
        <v>15306252</v>
      </c>
      <c r="E86" s="20"/>
      <c r="F86"/>
      <c r="G86"/>
      <c r="H86"/>
      <c r="I86"/>
      <c r="J86"/>
      <c r="L86"/>
      <c r="R86"/>
      <c r="W86" s="43">
        <f t="shared" si="35"/>
        <v>0</v>
      </c>
      <c r="X86" s="43">
        <f t="shared" si="36"/>
        <v>0</v>
      </c>
      <c r="Y86" s="43">
        <f t="shared" si="37"/>
        <v>0</v>
      </c>
      <c r="Z86" s="43">
        <f t="shared" si="38"/>
        <v>0</v>
      </c>
      <c r="AA86" s="43">
        <f t="shared" si="39"/>
        <v>0</v>
      </c>
      <c r="AB86" s="43">
        <f t="shared" si="40"/>
        <v>0</v>
      </c>
      <c r="AC86" s="43">
        <f t="shared" si="41"/>
        <v>0</v>
      </c>
      <c r="AD86" s="43">
        <f t="shared" si="42"/>
        <v>0</v>
      </c>
      <c r="AE86" s="43">
        <f t="shared" si="43"/>
        <v>0</v>
      </c>
      <c r="AF86" s="43">
        <f t="shared" si="44"/>
        <v>0</v>
      </c>
      <c r="AG86" s="43">
        <f t="shared" si="45"/>
        <v>0</v>
      </c>
      <c r="AH86" s="43">
        <f t="shared" si="46"/>
        <v>0</v>
      </c>
      <c r="AI86" s="43">
        <f t="shared" si="47"/>
        <v>0</v>
      </c>
      <c r="AJ86" s="43">
        <f t="shared" si="48"/>
        <v>0</v>
      </c>
      <c r="AK86" s="43">
        <f t="shared" si="50"/>
        <v>0</v>
      </c>
      <c r="AL86" s="43">
        <f t="shared" si="51"/>
        <v>0</v>
      </c>
    </row>
    <row r="87" spans="1:38" ht="12.75">
      <c r="A87" t="s">
        <v>372</v>
      </c>
      <c r="B87" s="40" t="s">
        <v>221</v>
      </c>
      <c r="C87"/>
      <c r="D87" s="20">
        <v>13711597</v>
      </c>
      <c r="E87" s="20"/>
      <c r="F87"/>
      <c r="G87"/>
      <c r="H87"/>
      <c r="I87"/>
      <c r="J87"/>
      <c r="L87"/>
      <c r="R87"/>
      <c r="W87" s="43">
        <f t="shared" si="35"/>
        <v>0</v>
      </c>
      <c r="X87" s="43">
        <f t="shared" si="36"/>
        <v>0</v>
      </c>
      <c r="Y87" s="43">
        <f t="shared" si="37"/>
        <v>0</v>
      </c>
      <c r="Z87" s="43">
        <f t="shared" si="38"/>
        <v>0</v>
      </c>
      <c r="AA87" s="43">
        <f t="shared" si="39"/>
        <v>0</v>
      </c>
      <c r="AB87" s="43">
        <f t="shared" si="40"/>
        <v>0</v>
      </c>
      <c r="AC87" s="43">
        <f t="shared" si="41"/>
        <v>0</v>
      </c>
      <c r="AD87" s="43">
        <f t="shared" si="42"/>
        <v>0</v>
      </c>
      <c r="AE87" s="43">
        <f t="shared" si="43"/>
        <v>0</v>
      </c>
      <c r="AF87" s="43">
        <f t="shared" si="44"/>
        <v>0</v>
      </c>
      <c r="AG87" s="43">
        <f t="shared" si="45"/>
        <v>0</v>
      </c>
      <c r="AH87" s="43">
        <f t="shared" si="46"/>
        <v>0</v>
      </c>
      <c r="AI87" s="43">
        <f t="shared" si="47"/>
        <v>0</v>
      </c>
      <c r="AJ87" s="43">
        <f t="shared" si="48"/>
        <v>0</v>
      </c>
      <c r="AK87" s="43">
        <f t="shared" si="50"/>
        <v>0</v>
      </c>
      <c r="AL87" s="43">
        <f t="shared" si="51"/>
        <v>0</v>
      </c>
    </row>
    <row r="88" spans="1:38" ht="12.75">
      <c r="A88" t="s">
        <v>373</v>
      </c>
      <c r="B88" s="40" t="s">
        <v>221</v>
      </c>
      <c r="C88"/>
      <c r="D88" s="20">
        <v>12799293</v>
      </c>
      <c r="E88" s="20"/>
      <c r="F88"/>
      <c r="G88"/>
      <c r="H88"/>
      <c r="I88"/>
      <c r="J88"/>
      <c r="W88" s="43">
        <f t="shared" si="35"/>
        <v>0</v>
      </c>
      <c r="X88" s="43">
        <f t="shared" si="36"/>
        <v>0</v>
      </c>
      <c r="Y88" s="43">
        <f t="shared" si="37"/>
        <v>0</v>
      </c>
      <c r="Z88" s="43">
        <f t="shared" si="38"/>
        <v>0</v>
      </c>
      <c r="AA88" s="43">
        <f t="shared" si="39"/>
        <v>0</v>
      </c>
      <c r="AB88" s="43">
        <f t="shared" si="40"/>
        <v>0</v>
      </c>
      <c r="AC88" s="43">
        <f t="shared" si="41"/>
        <v>0</v>
      </c>
      <c r="AD88" s="43">
        <f t="shared" si="42"/>
        <v>0</v>
      </c>
      <c r="AE88" s="43">
        <f t="shared" si="43"/>
        <v>0</v>
      </c>
      <c r="AF88" s="43">
        <f t="shared" si="44"/>
        <v>0</v>
      </c>
      <c r="AG88" s="43">
        <f t="shared" si="45"/>
        <v>0</v>
      </c>
      <c r="AH88" s="43">
        <f t="shared" si="46"/>
        <v>0</v>
      </c>
      <c r="AI88" s="43">
        <f t="shared" si="47"/>
        <v>0</v>
      </c>
      <c r="AJ88" s="43">
        <f t="shared" si="48"/>
        <v>0</v>
      </c>
      <c r="AK88" s="43">
        <f t="shared" si="50"/>
        <v>0</v>
      </c>
      <c r="AL88" s="43">
        <f t="shared" si="51"/>
        <v>0</v>
      </c>
    </row>
    <row r="89" spans="1:38" ht="12.75">
      <c r="A89" t="s">
        <v>374</v>
      </c>
      <c r="B89" s="40" t="s">
        <v>221</v>
      </c>
      <c r="C89"/>
      <c r="D89" s="20">
        <v>12666987</v>
      </c>
      <c r="E89" s="20"/>
      <c r="F89"/>
      <c r="G89"/>
      <c r="H89"/>
      <c r="I89"/>
      <c r="J89"/>
      <c r="W89" s="43">
        <f t="shared" si="35"/>
        <v>0</v>
      </c>
      <c r="X89" s="43">
        <f t="shared" si="36"/>
        <v>0</v>
      </c>
      <c r="Y89" s="43">
        <f t="shared" si="37"/>
        <v>0</v>
      </c>
      <c r="Z89" s="43">
        <f t="shared" si="38"/>
        <v>0</v>
      </c>
      <c r="AA89" s="43">
        <f t="shared" si="39"/>
        <v>0</v>
      </c>
      <c r="AB89" s="43">
        <f t="shared" si="40"/>
        <v>0</v>
      </c>
      <c r="AC89" s="43">
        <f t="shared" si="41"/>
        <v>0</v>
      </c>
      <c r="AD89" s="43">
        <f t="shared" si="42"/>
        <v>0</v>
      </c>
      <c r="AE89" s="43">
        <f t="shared" si="43"/>
        <v>0</v>
      </c>
      <c r="AF89" s="43">
        <f t="shared" si="44"/>
        <v>0</v>
      </c>
      <c r="AG89" s="43">
        <f t="shared" si="45"/>
        <v>0</v>
      </c>
      <c r="AH89" s="43">
        <f t="shared" si="46"/>
        <v>0</v>
      </c>
      <c r="AI89" s="43">
        <f t="shared" si="47"/>
        <v>0</v>
      </c>
      <c r="AJ89" s="43">
        <f t="shared" si="48"/>
        <v>0</v>
      </c>
      <c r="AK89" s="43">
        <f t="shared" si="50"/>
        <v>0</v>
      </c>
      <c r="AL89" s="43">
        <f t="shared" si="51"/>
        <v>0</v>
      </c>
    </row>
    <row r="90" spans="1:38" ht="12.75">
      <c r="A90" t="s">
        <v>375</v>
      </c>
      <c r="B90" s="40" t="s">
        <v>221</v>
      </c>
      <c r="C90"/>
      <c r="D90" s="20">
        <v>10473282</v>
      </c>
      <c r="E90" s="20"/>
      <c r="F90"/>
      <c r="G90"/>
      <c r="H90"/>
      <c r="I90"/>
      <c r="J90"/>
      <c r="W90" s="43">
        <f t="shared" si="35"/>
        <v>0</v>
      </c>
      <c r="X90" s="43">
        <f t="shared" si="36"/>
        <v>0</v>
      </c>
      <c r="Y90" s="43">
        <f t="shared" si="37"/>
        <v>0</v>
      </c>
      <c r="Z90" s="43">
        <f t="shared" si="38"/>
        <v>0</v>
      </c>
      <c r="AA90" s="43">
        <f t="shared" si="39"/>
        <v>0</v>
      </c>
      <c r="AB90" s="43">
        <f t="shared" si="40"/>
        <v>0</v>
      </c>
      <c r="AC90" s="43">
        <f t="shared" si="41"/>
        <v>0</v>
      </c>
      <c r="AD90" s="43">
        <f t="shared" si="42"/>
        <v>0</v>
      </c>
      <c r="AE90" s="43">
        <f t="shared" si="43"/>
        <v>0</v>
      </c>
      <c r="AF90" s="43">
        <f t="shared" si="44"/>
        <v>0</v>
      </c>
      <c r="AG90" s="43">
        <f t="shared" si="45"/>
        <v>0</v>
      </c>
      <c r="AH90" s="43">
        <f t="shared" si="46"/>
        <v>0</v>
      </c>
      <c r="AI90" s="43">
        <f t="shared" si="47"/>
        <v>0</v>
      </c>
      <c r="AJ90" s="43">
        <f t="shared" si="48"/>
        <v>0</v>
      </c>
      <c r="AK90" s="43">
        <f t="shared" si="50"/>
        <v>0</v>
      </c>
      <c r="AL90" s="43">
        <f t="shared" si="51"/>
        <v>0</v>
      </c>
    </row>
    <row r="91" spans="1:38" ht="12.75">
      <c r="A91" t="s">
        <v>376</v>
      </c>
      <c r="B91" s="40" t="s">
        <v>221</v>
      </c>
      <c r="C91"/>
      <c r="D91" s="20">
        <v>10329208</v>
      </c>
      <c r="E91" s="20"/>
      <c r="F91"/>
      <c r="G91"/>
      <c r="H91"/>
      <c r="I91"/>
      <c r="J91"/>
      <c r="W91" s="43">
        <f t="shared" si="35"/>
        <v>0</v>
      </c>
      <c r="X91" s="43">
        <f t="shared" si="36"/>
        <v>0</v>
      </c>
      <c r="Y91" s="43">
        <f t="shared" si="37"/>
        <v>0</v>
      </c>
      <c r="Z91" s="43">
        <f t="shared" si="38"/>
        <v>0</v>
      </c>
      <c r="AA91" s="43">
        <f t="shared" si="39"/>
        <v>0</v>
      </c>
      <c r="AB91" s="43">
        <f t="shared" si="40"/>
        <v>0</v>
      </c>
      <c r="AC91" s="43">
        <f t="shared" si="41"/>
        <v>0</v>
      </c>
      <c r="AD91" s="43">
        <f t="shared" si="42"/>
        <v>0</v>
      </c>
      <c r="AE91" s="43">
        <f t="shared" si="43"/>
        <v>0</v>
      </c>
      <c r="AF91" s="43">
        <f t="shared" si="44"/>
        <v>0</v>
      </c>
      <c r="AG91" s="43">
        <f t="shared" si="45"/>
        <v>0</v>
      </c>
      <c r="AH91" s="43">
        <f t="shared" si="46"/>
        <v>0</v>
      </c>
      <c r="AI91" s="43">
        <f t="shared" si="47"/>
        <v>0</v>
      </c>
      <c r="AJ91" s="43">
        <f t="shared" si="48"/>
        <v>0</v>
      </c>
      <c r="AK91" s="43">
        <f t="shared" si="50"/>
        <v>0</v>
      </c>
      <c r="AL91" s="43">
        <f t="shared" si="51"/>
        <v>0</v>
      </c>
    </row>
    <row r="92" spans="1:38" ht="12.75">
      <c r="A92" t="s">
        <v>377</v>
      </c>
      <c r="B92" s="40" t="s">
        <v>221</v>
      </c>
      <c r="C92"/>
      <c r="D92" s="20">
        <v>10057975</v>
      </c>
      <c r="E92" s="20"/>
      <c r="F92"/>
      <c r="G92"/>
      <c r="H92"/>
      <c r="I92"/>
      <c r="J92"/>
      <c r="W92" s="43">
        <f t="shared" si="35"/>
        <v>0</v>
      </c>
      <c r="X92" s="43">
        <f t="shared" si="36"/>
        <v>0</v>
      </c>
      <c r="Y92" s="43">
        <f t="shared" si="37"/>
        <v>0</v>
      </c>
      <c r="Z92" s="43">
        <f t="shared" si="38"/>
        <v>0</v>
      </c>
      <c r="AA92" s="43">
        <f t="shared" si="39"/>
        <v>0</v>
      </c>
      <c r="AB92" s="43">
        <f t="shared" si="40"/>
        <v>0</v>
      </c>
      <c r="AC92" s="43">
        <f t="shared" si="41"/>
        <v>0</v>
      </c>
      <c r="AD92" s="43">
        <f t="shared" si="42"/>
        <v>0</v>
      </c>
      <c r="AE92" s="43">
        <f t="shared" si="43"/>
        <v>0</v>
      </c>
      <c r="AF92" s="43">
        <f t="shared" si="44"/>
        <v>0</v>
      </c>
      <c r="AG92" s="43">
        <f t="shared" si="45"/>
        <v>0</v>
      </c>
      <c r="AH92" s="43">
        <f t="shared" si="46"/>
        <v>0</v>
      </c>
      <c r="AI92" s="43">
        <f t="shared" si="47"/>
        <v>0</v>
      </c>
      <c r="AJ92" s="43">
        <f t="shared" si="48"/>
        <v>0</v>
      </c>
      <c r="AK92" s="43">
        <f t="shared" si="50"/>
        <v>0</v>
      </c>
      <c r="AL92" s="43">
        <f t="shared" si="51"/>
        <v>0</v>
      </c>
    </row>
    <row r="93" spans="1:38" ht="12.75">
      <c r="A93" t="s">
        <v>378</v>
      </c>
      <c r="B93" s="40" t="s">
        <v>221</v>
      </c>
      <c r="C93"/>
      <c r="D93" s="20">
        <v>9832017</v>
      </c>
      <c r="E93" s="20"/>
      <c r="F93"/>
      <c r="G93"/>
      <c r="H93"/>
      <c r="I93"/>
      <c r="J93"/>
      <c r="W93" s="43">
        <f t="shared" si="35"/>
        <v>0</v>
      </c>
      <c r="X93" s="43">
        <f t="shared" si="36"/>
        <v>0</v>
      </c>
      <c r="Y93" s="43">
        <f t="shared" si="37"/>
        <v>0</v>
      </c>
      <c r="Z93" s="43">
        <f t="shared" si="38"/>
        <v>0</v>
      </c>
      <c r="AA93" s="43">
        <f t="shared" si="39"/>
        <v>0</v>
      </c>
      <c r="AB93" s="43">
        <f t="shared" si="40"/>
        <v>0</v>
      </c>
      <c r="AC93" s="43">
        <f t="shared" si="41"/>
        <v>0</v>
      </c>
      <c r="AD93" s="43">
        <f t="shared" si="42"/>
        <v>0</v>
      </c>
      <c r="AE93" s="43">
        <f t="shared" si="43"/>
        <v>0</v>
      </c>
      <c r="AF93" s="43">
        <f t="shared" si="44"/>
        <v>0</v>
      </c>
      <c r="AG93" s="43">
        <f t="shared" si="45"/>
        <v>0</v>
      </c>
      <c r="AH93" s="43">
        <f t="shared" si="46"/>
        <v>0</v>
      </c>
      <c r="AI93" s="43">
        <f t="shared" si="47"/>
        <v>0</v>
      </c>
      <c r="AJ93" s="43">
        <f t="shared" si="48"/>
        <v>0</v>
      </c>
      <c r="AK93" s="43">
        <f t="shared" si="50"/>
        <v>0</v>
      </c>
      <c r="AL93" s="43">
        <f t="shared" si="51"/>
        <v>0</v>
      </c>
    </row>
    <row r="94" spans="1:38" ht="12.75">
      <c r="A94" t="s">
        <v>379</v>
      </c>
      <c r="B94" s="40" t="s">
        <v>221</v>
      </c>
      <c r="C94"/>
      <c r="D94" s="20">
        <v>8988091</v>
      </c>
      <c r="E94" s="20"/>
      <c r="F94"/>
      <c r="G94"/>
      <c r="H94"/>
      <c r="I94"/>
      <c r="J94"/>
      <c r="W94" s="43">
        <f t="shared" si="35"/>
        <v>0</v>
      </c>
      <c r="X94" s="43">
        <f t="shared" si="36"/>
        <v>0</v>
      </c>
      <c r="Y94" s="43">
        <f t="shared" si="37"/>
        <v>0</v>
      </c>
      <c r="Z94" s="43">
        <f t="shared" si="38"/>
        <v>0</v>
      </c>
      <c r="AA94" s="43">
        <f t="shared" si="39"/>
        <v>0</v>
      </c>
      <c r="AB94" s="43">
        <f t="shared" si="40"/>
        <v>0</v>
      </c>
      <c r="AC94" s="43">
        <f t="shared" si="41"/>
        <v>0</v>
      </c>
      <c r="AD94" s="43">
        <f t="shared" si="42"/>
        <v>0</v>
      </c>
      <c r="AE94" s="43">
        <f t="shared" si="43"/>
        <v>0</v>
      </c>
      <c r="AF94" s="43">
        <f t="shared" si="44"/>
        <v>0</v>
      </c>
      <c r="AG94" s="43">
        <f t="shared" si="45"/>
        <v>0</v>
      </c>
      <c r="AH94" s="43">
        <f t="shared" si="46"/>
        <v>0</v>
      </c>
      <c r="AI94" s="43">
        <f t="shared" si="47"/>
        <v>0</v>
      </c>
      <c r="AJ94" s="43">
        <f t="shared" si="48"/>
        <v>0</v>
      </c>
      <c r="AK94" s="43">
        <f t="shared" si="50"/>
        <v>0</v>
      </c>
      <c r="AL94" s="43">
        <f t="shared" si="51"/>
        <v>0</v>
      </c>
    </row>
    <row r="95" spans="1:38" ht="12.75">
      <c r="A95" t="s">
        <v>380</v>
      </c>
      <c r="B95" s="40" t="s">
        <v>221</v>
      </c>
      <c r="C95"/>
      <c r="D95" s="20">
        <v>8791832</v>
      </c>
      <c r="E95" s="20"/>
      <c r="F95"/>
      <c r="G95"/>
      <c r="H95"/>
      <c r="I95"/>
      <c r="J95"/>
      <c r="W95" s="43">
        <f t="shared" si="35"/>
        <v>0</v>
      </c>
      <c r="X95" s="43">
        <f t="shared" si="36"/>
        <v>0</v>
      </c>
      <c r="Y95" s="43">
        <f t="shared" si="37"/>
        <v>0</v>
      </c>
      <c r="Z95" s="43">
        <f t="shared" si="38"/>
        <v>0</v>
      </c>
      <c r="AA95" s="43">
        <f t="shared" si="39"/>
        <v>0</v>
      </c>
      <c r="AB95" s="43">
        <f t="shared" si="40"/>
        <v>0</v>
      </c>
      <c r="AC95" s="43">
        <f t="shared" si="41"/>
        <v>0</v>
      </c>
      <c r="AD95" s="43">
        <f t="shared" si="42"/>
        <v>0</v>
      </c>
      <c r="AE95" s="43">
        <f t="shared" si="43"/>
        <v>0</v>
      </c>
      <c r="AF95" s="43">
        <f t="shared" si="44"/>
        <v>0</v>
      </c>
      <c r="AG95" s="43">
        <f t="shared" si="45"/>
        <v>0</v>
      </c>
      <c r="AH95" s="43">
        <f t="shared" si="46"/>
        <v>0</v>
      </c>
      <c r="AI95" s="43">
        <f t="shared" si="47"/>
        <v>0</v>
      </c>
      <c r="AJ95" s="43">
        <f t="shared" si="48"/>
        <v>0</v>
      </c>
      <c r="AK95" s="43">
        <f t="shared" si="50"/>
        <v>0</v>
      </c>
      <c r="AL95" s="43">
        <f t="shared" si="51"/>
        <v>0</v>
      </c>
    </row>
    <row r="96" spans="1:38" ht="12.75">
      <c r="A96" t="s">
        <v>381</v>
      </c>
      <c r="B96" s="40" t="s">
        <v>221</v>
      </c>
      <c r="C96"/>
      <c r="D96" s="20">
        <v>6440053</v>
      </c>
      <c r="E96" s="20"/>
      <c r="F96"/>
      <c r="G96"/>
      <c r="H96"/>
      <c r="I96"/>
      <c r="J96"/>
      <c r="W96" s="43">
        <f t="shared" si="35"/>
        <v>0</v>
      </c>
      <c r="X96" s="43">
        <f t="shared" si="36"/>
        <v>0</v>
      </c>
      <c r="Y96" s="43">
        <f t="shared" si="37"/>
        <v>0</v>
      </c>
      <c r="Z96" s="43">
        <f t="shared" si="38"/>
        <v>0</v>
      </c>
      <c r="AA96" s="43">
        <f t="shared" si="39"/>
        <v>0</v>
      </c>
      <c r="AB96" s="43">
        <f t="shared" si="40"/>
        <v>0</v>
      </c>
      <c r="AC96" s="43">
        <f t="shared" si="41"/>
        <v>0</v>
      </c>
      <c r="AD96" s="43">
        <f t="shared" si="42"/>
        <v>0</v>
      </c>
      <c r="AE96" s="43">
        <f t="shared" si="43"/>
        <v>0</v>
      </c>
      <c r="AF96" s="43">
        <f t="shared" si="44"/>
        <v>0</v>
      </c>
      <c r="AG96" s="43">
        <f t="shared" si="45"/>
        <v>0</v>
      </c>
      <c r="AH96" s="43">
        <f t="shared" si="46"/>
        <v>0</v>
      </c>
      <c r="AI96" s="43">
        <f t="shared" si="47"/>
        <v>0</v>
      </c>
      <c r="AJ96" s="43">
        <f t="shared" si="48"/>
        <v>0</v>
      </c>
      <c r="AK96" s="43">
        <f t="shared" si="50"/>
        <v>0</v>
      </c>
      <c r="AL96" s="43">
        <f t="shared" si="51"/>
        <v>0</v>
      </c>
    </row>
    <row r="97" spans="1:38" ht="12.75">
      <c r="A97" t="s">
        <v>382</v>
      </c>
      <c r="B97" s="40" t="s">
        <v>221</v>
      </c>
      <c r="C97"/>
      <c r="D97" s="20">
        <v>6310434</v>
      </c>
      <c r="E97" s="20"/>
      <c r="F97"/>
      <c r="G97"/>
      <c r="H97"/>
      <c r="I97"/>
      <c r="J97"/>
      <c r="W97" s="43">
        <f t="shared" si="35"/>
        <v>0</v>
      </c>
      <c r="X97" s="43">
        <f t="shared" si="36"/>
        <v>0</v>
      </c>
      <c r="Y97" s="43">
        <f t="shared" si="37"/>
        <v>0</v>
      </c>
      <c r="Z97" s="43">
        <f t="shared" si="38"/>
        <v>0</v>
      </c>
      <c r="AA97" s="43">
        <f t="shared" si="39"/>
        <v>0</v>
      </c>
      <c r="AB97" s="43">
        <f t="shared" si="40"/>
        <v>0</v>
      </c>
      <c r="AC97" s="43">
        <f t="shared" si="41"/>
        <v>0</v>
      </c>
      <c r="AD97" s="43">
        <f t="shared" si="42"/>
        <v>0</v>
      </c>
      <c r="AE97" s="43">
        <f t="shared" si="43"/>
        <v>0</v>
      </c>
      <c r="AF97" s="43">
        <f t="shared" si="44"/>
        <v>0</v>
      </c>
      <c r="AG97" s="43">
        <f t="shared" si="45"/>
        <v>0</v>
      </c>
      <c r="AH97" s="43">
        <f t="shared" si="46"/>
        <v>0</v>
      </c>
      <c r="AI97" s="43">
        <f t="shared" si="47"/>
        <v>0</v>
      </c>
      <c r="AJ97" s="43">
        <f t="shared" si="48"/>
        <v>0</v>
      </c>
      <c r="AK97" s="43">
        <f t="shared" si="50"/>
        <v>0</v>
      </c>
      <c r="AL97" s="43">
        <f t="shared" si="51"/>
        <v>0</v>
      </c>
    </row>
    <row r="98" spans="1:38" ht="12.75">
      <c r="A98" t="s">
        <v>383</v>
      </c>
      <c r="B98" s="40" t="s">
        <v>221</v>
      </c>
      <c r="C98"/>
      <c r="D98" s="20">
        <v>6019877</v>
      </c>
      <c r="E98" s="20"/>
      <c r="F98"/>
      <c r="G98"/>
      <c r="H98"/>
      <c r="I98"/>
      <c r="J98"/>
      <c r="W98" s="43">
        <f t="shared" si="35"/>
        <v>0</v>
      </c>
      <c r="X98" s="43">
        <f t="shared" si="36"/>
        <v>0</v>
      </c>
      <c r="Y98" s="43">
        <f t="shared" si="37"/>
        <v>0</v>
      </c>
      <c r="Z98" s="43">
        <f t="shared" si="38"/>
        <v>0</v>
      </c>
      <c r="AA98" s="43">
        <f t="shared" si="39"/>
        <v>0</v>
      </c>
      <c r="AB98" s="43">
        <f t="shared" si="40"/>
        <v>0</v>
      </c>
      <c r="AC98" s="43">
        <f t="shared" si="41"/>
        <v>0</v>
      </c>
      <c r="AD98" s="43">
        <f t="shared" si="42"/>
        <v>0</v>
      </c>
      <c r="AE98" s="43">
        <f t="shared" si="43"/>
        <v>0</v>
      </c>
      <c r="AF98" s="43">
        <f t="shared" si="44"/>
        <v>0</v>
      </c>
      <c r="AG98" s="43">
        <f t="shared" si="45"/>
        <v>0</v>
      </c>
      <c r="AH98" s="43">
        <f t="shared" si="46"/>
        <v>0</v>
      </c>
      <c r="AI98" s="43">
        <f t="shared" si="47"/>
        <v>0</v>
      </c>
      <c r="AJ98" s="43">
        <f t="shared" si="48"/>
        <v>0</v>
      </c>
      <c r="AK98" s="43">
        <f t="shared" si="50"/>
        <v>0</v>
      </c>
      <c r="AL98" s="43">
        <f t="shared" si="51"/>
        <v>0</v>
      </c>
    </row>
    <row r="99" spans="1:38" ht="12.75">
      <c r="A99" t="s">
        <v>384</v>
      </c>
      <c r="B99" s="40" t="s">
        <v>221</v>
      </c>
      <c r="C99"/>
      <c r="D99" s="20">
        <v>5647168</v>
      </c>
      <c r="E99" s="20"/>
      <c r="F99"/>
      <c r="G99"/>
      <c r="H99"/>
      <c r="I99"/>
      <c r="J99"/>
      <c r="W99" s="43">
        <f t="shared" si="35"/>
        <v>0</v>
      </c>
      <c r="X99" s="43">
        <f t="shared" si="36"/>
        <v>0</v>
      </c>
      <c r="Y99" s="43">
        <f t="shared" si="37"/>
        <v>0</v>
      </c>
      <c r="Z99" s="43">
        <f t="shared" si="38"/>
        <v>0</v>
      </c>
      <c r="AA99" s="43">
        <f t="shared" si="39"/>
        <v>0</v>
      </c>
      <c r="AB99" s="43">
        <f t="shared" si="40"/>
        <v>0</v>
      </c>
      <c r="AC99" s="43">
        <f t="shared" si="41"/>
        <v>0</v>
      </c>
      <c r="AD99" s="43">
        <f t="shared" si="42"/>
        <v>0</v>
      </c>
      <c r="AE99" s="43">
        <f t="shared" si="43"/>
        <v>0</v>
      </c>
      <c r="AF99" s="43">
        <f t="shared" si="44"/>
        <v>0</v>
      </c>
      <c r="AG99" s="43">
        <f t="shared" si="45"/>
        <v>0</v>
      </c>
      <c r="AH99" s="43">
        <f t="shared" si="46"/>
        <v>0</v>
      </c>
      <c r="AI99" s="43">
        <f t="shared" si="47"/>
        <v>0</v>
      </c>
      <c r="AJ99" s="43">
        <f t="shared" si="48"/>
        <v>0</v>
      </c>
      <c r="AK99" s="43">
        <f t="shared" si="50"/>
        <v>0</v>
      </c>
      <c r="AL99" s="43">
        <f t="shared" si="51"/>
        <v>0</v>
      </c>
    </row>
    <row r="100" spans="1:38" ht="12.75">
      <c r="A100" t="s">
        <v>385</v>
      </c>
      <c r="B100" s="40" t="s">
        <v>221</v>
      </c>
      <c r="C100"/>
      <c r="D100" s="20">
        <v>4511488</v>
      </c>
      <c r="E100" s="20"/>
      <c r="F100"/>
      <c r="G100"/>
      <c r="H100"/>
      <c r="W100" s="43">
        <f t="shared" si="35"/>
        <v>0</v>
      </c>
      <c r="X100" s="43">
        <f t="shared" si="36"/>
        <v>0</v>
      </c>
      <c r="Y100" s="43">
        <f t="shared" si="37"/>
        <v>0</v>
      </c>
      <c r="Z100" s="43">
        <f t="shared" si="38"/>
        <v>0</v>
      </c>
      <c r="AA100" s="43">
        <f t="shared" si="39"/>
        <v>0</v>
      </c>
      <c r="AB100" s="43">
        <f t="shared" si="40"/>
        <v>0</v>
      </c>
      <c r="AC100" s="43">
        <f t="shared" si="41"/>
        <v>0</v>
      </c>
      <c r="AD100" s="43">
        <f t="shared" si="42"/>
        <v>0</v>
      </c>
      <c r="AE100" s="43">
        <f t="shared" si="43"/>
        <v>0</v>
      </c>
      <c r="AF100" s="43">
        <f t="shared" si="44"/>
        <v>0</v>
      </c>
      <c r="AG100" s="43">
        <f t="shared" si="45"/>
        <v>0</v>
      </c>
      <c r="AH100" s="43">
        <f t="shared" si="46"/>
        <v>0</v>
      </c>
      <c r="AI100" s="43">
        <f t="shared" si="47"/>
        <v>0</v>
      </c>
      <c r="AJ100" s="43">
        <f t="shared" si="48"/>
        <v>0</v>
      </c>
      <c r="AK100" s="43">
        <f t="shared" si="50"/>
        <v>0</v>
      </c>
      <c r="AL100" s="43">
        <f t="shared" si="51"/>
        <v>0</v>
      </c>
    </row>
    <row r="101" spans="1:38" ht="12.75">
      <c r="A101" t="s">
        <v>386</v>
      </c>
      <c r="B101" s="40" t="s">
        <v>221</v>
      </c>
      <c r="C101"/>
      <c r="D101" s="20">
        <v>4012809</v>
      </c>
      <c r="E101" s="20"/>
      <c r="F101"/>
      <c r="G101"/>
      <c r="H101"/>
      <c r="W101" s="43">
        <f t="shared" si="35"/>
        <v>0</v>
      </c>
      <c r="X101" s="43">
        <f t="shared" si="36"/>
        <v>0</v>
      </c>
      <c r="Y101" s="43">
        <f t="shared" si="37"/>
        <v>0</v>
      </c>
      <c r="Z101" s="43">
        <f t="shared" si="38"/>
        <v>0</v>
      </c>
      <c r="AA101" s="43">
        <f t="shared" si="39"/>
        <v>0</v>
      </c>
      <c r="AB101" s="43">
        <f t="shared" si="40"/>
        <v>0</v>
      </c>
      <c r="AC101" s="43">
        <f t="shared" si="41"/>
        <v>0</v>
      </c>
      <c r="AD101" s="43">
        <f t="shared" si="42"/>
        <v>0</v>
      </c>
      <c r="AE101" s="43">
        <f t="shared" si="43"/>
        <v>0</v>
      </c>
      <c r="AF101" s="43">
        <f t="shared" si="44"/>
        <v>0</v>
      </c>
      <c r="AG101" s="43">
        <f t="shared" si="45"/>
        <v>0</v>
      </c>
      <c r="AH101" s="43">
        <f t="shared" si="46"/>
        <v>0</v>
      </c>
      <c r="AI101" s="43">
        <f t="shared" si="47"/>
        <v>0</v>
      </c>
      <c r="AJ101" s="43">
        <f t="shared" si="48"/>
        <v>0</v>
      </c>
      <c r="AK101" s="43">
        <f t="shared" si="50"/>
        <v>0</v>
      </c>
      <c r="AL101" s="43">
        <f t="shared" si="51"/>
        <v>0</v>
      </c>
    </row>
    <row r="102" spans="1:38" ht="12.75">
      <c r="A102" t="s">
        <v>387</v>
      </c>
      <c r="B102" s="40" t="s">
        <v>221</v>
      </c>
      <c r="C102"/>
      <c r="D102" s="20">
        <v>3441790</v>
      </c>
      <c r="E102" s="20"/>
      <c r="F102"/>
      <c r="G102"/>
      <c r="H102"/>
      <c r="W102" s="43">
        <f t="shared" si="35"/>
        <v>0</v>
      </c>
      <c r="X102" s="43">
        <f t="shared" si="36"/>
        <v>0</v>
      </c>
      <c r="Y102" s="43">
        <f t="shared" si="37"/>
        <v>0</v>
      </c>
      <c r="Z102" s="43">
        <f t="shared" si="38"/>
        <v>0</v>
      </c>
      <c r="AA102" s="43">
        <f t="shared" si="39"/>
        <v>0</v>
      </c>
      <c r="AB102" s="43">
        <f t="shared" si="40"/>
        <v>0</v>
      </c>
      <c r="AC102" s="43">
        <f t="shared" si="41"/>
        <v>0</v>
      </c>
      <c r="AD102" s="43">
        <f t="shared" si="42"/>
        <v>0</v>
      </c>
      <c r="AE102" s="43">
        <f t="shared" si="43"/>
        <v>0</v>
      </c>
      <c r="AF102" s="43">
        <f t="shared" si="44"/>
        <v>0</v>
      </c>
      <c r="AG102" s="43">
        <f t="shared" si="45"/>
        <v>0</v>
      </c>
      <c r="AH102" s="43">
        <f t="shared" si="46"/>
        <v>0</v>
      </c>
      <c r="AI102" s="43">
        <f t="shared" si="47"/>
        <v>0</v>
      </c>
      <c r="AJ102" s="43">
        <f t="shared" si="48"/>
        <v>0</v>
      </c>
      <c r="AK102" s="43">
        <f t="shared" si="50"/>
        <v>0</v>
      </c>
      <c r="AL102" s="43">
        <f t="shared" si="51"/>
        <v>0</v>
      </c>
    </row>
    <row r="103" spans="1:38" ht="12.75">
      <c r="A103" t="s">
        <v>388</v>
      </c>
      <c r="B103" s="40" t="s">
        <v>221</v>
      </c>
      <c r="C103"/>
      <c r="D103" s="20">
        <v>3129486</v>
      </c>
      <c r="E103" s="20"/>
      <c r="F103"/>
      <c r="G103"/>
      <c r="H103"/>
      <c r="W103" s="43">
        <f t="shared" si="35"/>
        <v>0</v>
      </c>
      <c r="X103" s="43">
        <f t="shared" si="36"/>
        <v>0</v>
      </c>
      <c r="Y103" s="43">
        <f t="shared" si="37"/>
        <v>0</v>
      </c>
      <c r="Z103" s="43">
        <f t="shared" si="38"/>
        <v>0</v>
      </c>
      <c r="AA103" s="43">
        <f t="shared" si="39"/>
        <v>0</v>
      </c>
      <c r="AB103" s="43">
        <f t="shared" si="40"/>
        <v>0</v>
      </c>
      <c r="AC103" s="43">
        <f t="shared" si="41"/>
        <v>0</v>
      </c>
      <c r="AD103" s="43">
        <f t="shared" si="42"/>
        <v>0</v>
      </c>
      <c r="AE103" s="43">
        <f t="shared" si="43"/>
        <v>0</v>
      </c>
      <c r="AF103" s="43">
        <f t="shared" si="44"/>
        <v>0</v>
      </c>
      <c r="AG103" s="43">
        <f t="shared" si="45"/>
        <v>0</v>
      </c>
      <c r="AH103" s="43">
        <f t="shared" si="46"/>
        <v>0</v>
      </c>
      <c r="AI103" s="43">
        <f t="shared" si="47"/>
        <v>0</v>
      </c>
      <c r="AJ103" s="43">
        <f t="shared" si="48"/>
        <v>0</v>
      </c>
      <c r="AK103" s="43">
        <f t="shared" si="50"/>
        <v>0</v>
      </c>
      <c r="AL103" s="43">
        <f t="shared" si="51"/>
        <v>0</v>
      </c>
    </row>
    <row r="104" spans="1:38" ht="12.75">
      <c r="A104" t="s">
        <v>389</v>
      </c>
      <c r="B104" s="40" t="s">
        <v>221</v>
      </c>
      <c r="C104"/>
      <c r="D104" s="20">
        <v>2130819</v>
      </c>
      <c r="E104" s="20"/>
      <c r="F104"/>
      <c r="G104"/>
      <c r="H104"/>
      <c r="W104" s="43">
        <f t="shared" si="35"/>
        <v>0</v>
      </c>
      <c r="X104" s="43">
        <f t="shared" si="36"/>
        <v>0</v>
      </c>
      <c r="Y104" s="43">
        <f t="shared" si="37"/>
        <v>0</v>
      </c>
      <c r="Z104" s="43">
        <f t="shared" si="38"/>
        <v>0</v>
      </c>
      <c r="AA104" s="43">
        <f t="shared" si="39"/>
        <v>0</v>
      </c>
      <c r="AB104" s="43">
        <f t="shared" si="40"/>
        <v>0</v>
      </c>
      <c r="AC104" s="43">
        <f t="shared" si="41"/>
        <v>0</v>
      </c>
      <c r="AD104" s="43">
        <f t="shared" si="42"/>
        <v>0</v>
      </c>
      <c r="AE104" s="43">
        <f t="shared" si="43"/>
        <v>0</v>
      </c>
      <c r="AF104" s="43">
        <f t="shared" si="44"/>
        <v>0</v>
      </c>
      <c r="AG104" s="43">
        <f t="shared" si="45"/>
        <v>0</v>
      </c>
      <c r="AH104" s="43">
        <f t="shared" si="46"/>
        <v>0</v>
      </c>
      <c r="AI104" s="43">
        <f t="shared" si="47"/>
        <v>0</v>
      </c>
      <c r="AJ104" s="43">
        <f t="shared" si="48"/>
        <v>0</v>
      </c>
      <c r="AK104" s="43">
        <f t="shared" si="50"/>
        <v>0</v>
      </c>
      <c r="AL104" s="43">
        <f t="shared" si="51"/>
        <v>0</v>
      </c>
    </row>
    <row r="105" spans="1:38" ht="12.75">
      <c r="A105" t="s">
        <v>390</v>
      </c>
      <c r="B105" s="40" t="s">
        <v>221</v>
      </c>
      <c r="C105"/>
      <c r="D105" s="20">
        <v>2108665</v>
      </c>
      <c r="E105" s="20"/>
      <c r="F105"/>
      <c r="G105"/>
      <c r="H105"/>
      <c r="W105" s="43">
        <f t="shared" si="35"/>
        <v>0</v>
      </c>
      <c r="X105" s="43">
        <f t="shared" si="36"/>
        <v>0</v>
      </c>
      <c r="Y105" s="43">
        <f t="shared" si="37"/>
        <v>0</v>
      </c>
      <c r="Z105" s="43">
        <f t="shared" si="38"/>
        <v>0</v>
      </c>
      <c r="AA105" s="43">
        <f t="shared" si="39"/>
        <v>0</v>
      </c>
      <c r="AB105" s="43">
        <f t="shared" si="40"/>
        <v>0</v>
      </c>
      <c r="AC105" s="43">
        <f t="shared" si="41"/>
        <v>0</v>
      </c>
      <c r="AD105" s="43">
        <f t="shared" si="42"/>
        <v>0</v>
      </c>
      <c r="AE105" s="43">
        <f t="shared" si="43"/>
        <v>0</v>
      </c>
      <c r="AF105" s="43">
        <f t="shared" si="44"/>
        <v>0</v>
      </c>
      <c r="AG105" s="43">
        <f t="shared" si="45"/>
        <v>0</v>
      </c>
      <c r="AH105" s="43">
        <f t="shared" si="46"/>
        <v>0</v>
      </c>
      <c r="AI105" s="43">
        <f t="shared" si="47"/>
        <v>0</v>
      </c>
      <c r="AJ105" s="43">
        <f t="shared" si="48"/>
        <v>0</v>
      </c>
      <c r="AK105" s="43">
        <f t="shared" si="50"/>
        <v>0</v>
      </c>
      <c r="AL105" s="43">
        <f t="shared" si="51"/>
        <v>0</v>
      </c>
    </row>
    <row r="106" spans="1:38" ht="12.75">
      <c r="A106" t="s">
        <v>391</v>
      </c>
      <c r="B106" s="40" t="s">
        <v>221</v>
      </c>
      <c r="C106"/>
      <c r="D106" s="20">
        <v>1782893</v>
      </c>
      <c r="E106" s="20"/>
      <c r="F106"/>
      <c r="G106"/>
      <c r="H106"/>
      <c r="W106" s="43">
        <f t="shared" si="35"/>
        <v>0</v>
      </c>
      <c r="X106" s="43">
        <f t="shared" si="36"/>
        <v>0</v>
      </c>
      <c r="Y106" s="43">
        <f t="shared" si="37"/>
        <v>0</v>
      </c>
      <c r="Z106" s="43">
        <f t="shared" si="38"/>
        <v>0</v>
      </c>
      <c r="AA106" s="43">
        <f t="shared" si="39"/>
        <v>0</v>
      </c>
      <c r="AB106" s="43">
        <f t="shared" si="40"/>
        <v>0</v>
      </c>
      <c r="AC106" s="43">
        <f t="shared" si="41"/>
        <v>0</v>
      </c>
      <c r="AD106" s="43">
        <f t="shared" si="42"/>
        <v>0</v>
      </c>
      <c r="AE106" s="43">
        <f t="shared" si="43"/>
        <v>0</v>
      </c>
      <c r="AF106" s="43">
        <f t="shared" si="44"/>
        <v>0</v>
      </c>
      <c r="AG106" s="43">
        <f t="shared" si="45"/>
        <v>0</v>
      </c>
      <c r="AH106" s="43">
        <f t="shared" si="46"/>
        <v>0</v>
      </c>
      <c r="AI106" s="43">
        <f t="shared" si="47"/>
        <v>0</v>
      </c>
      <c r="AJ106" s="43">
        <f t="shared" si="48"/>
        <v>0</v>
      </c>
      <c r="AK106" s="43">
        <f t="shared" si="50"/>
        <v>0</v>
      </c>
      <c r="AL106" s="43">
        <f t="shared" si="51"/>
        <v>0</v>
      </c>
    </row>
    <row r="107" spans="1:38" ht="12.75">
      <c r="A107" t="s">
        <v>392</v>
      </c>
      <c r="B107" s="40" t="s">
        <v>221</v>
      </c>
      <c r="C107"/>
      <c r="D107" s="20">
        <v>1533964</v>
      </c>
      <c r="E107" s="20"/>
      <c r="F107"/>
      <c r="G107"/>
      <c r="H107"/>
      <c r="W107" s="43">
        <f t="shared" si="35"/>
        <v>0</v>
      </c>
      <c r="X107" s="43">
        <f t="shared" si="36"/>
        <v>0</v>
      </c>
      <c r="Y107" s="43">
        <f t="shared" si="37"/>
        <v>0</v>
      </c>
      <c r="Z107" s="43">
        <f t="shared" si="38"/>
        <v>0</v>
      </c>
      <c r="AA107" s="43">
        <f t="shared" si="39"/>
        <v>0</v>
      </c>
      <c r="AB107" s="43">
        <f t="shared" si="40"/>
        <v>0</v>
      </c>
      <c r="AC107" s="43">
        <f t="shared" si="41"/>
        <v>0</v>
      </c>
      <c r="AD107" s="43">
        <f t="shared" si="42"/>
        <v>0</v>
      </c>
      <c r="AE107" s="43">
        <f t="shared" si="43"/>
        <v>0</v>
      </c>
      <c r="AF107" s="43">
        <f t="shared" si="44"/>
        <v>0</v>
      </c>
      <c r="AG107" s="43">
        <f t="shared" si="45"/>
        <v>0</v>
      </c>
      <c r="AH107" s="43">
        <f t="shared" si="46"/>
        <v>0</v>
      </c>
      <c r="AI107" s="43">
        <f t="shared" si="47"/>
        <v>0</v>
      </c>
      <c r="AJ107" s="43">
        <f t="shared" si="48"/>
        <v>0</v>
      </c>
      <c r="AK107" s="43">
        <f t="shared" si="50"/>
        <v>0</v>
      </c>
      <c r="AL107" s="43">
        <f t="shared" si="51"/>
        <v>0</v>
      </c>
    </row>
    <row r="108" spans="1:38" ht="12.75">
      <c r="A108" t="s">
        <v>393</v>
      </c>
      <c r="B108" s="40" t="s">
        <v>221</v>
      </c>
      <c r="C108"/>
      <c r="D108" s="20">
        <v>1514993</v>
      </c>
      <c r="E108" s="20"/>
      <c r="F108"/>
      <c r="G108"/>
      <c r="H108"/>
      <c r="W108" s="43">
        <f t="shared" si="35"/>
        <v>0</v>
      </c>
      <c r="X108" s="43">
        <f t="shared" si="36"/>
        <v>0</v>
      </c>
      <c r="Y108" s="43">
        <f t="shared" si="37"/>
        <v>0</v>
      </c>
      <c r="Z108" s="43">
        <f t="shared" si="38"/>
        <v>0</v>
      </c>
      <c r="AA108" s="43">
        <f t="shared" si="39"/>
        <v>0</v>
      </c>
      <c r="AB108" s="43">
        <f t="shared" si="40"/>
        <v>0</v>
      </c>
      <c r="AC108" s="43">
        <f t="shared" si="41"/>
        <v>0</v>
      </c>
      <c r="AD108" s="43">
        <f t="shared" si="42"/>
        <v>0</v>
      </c>
      <c r="AE108" s="43">
        <f t="shared" si="43"/>
        <v>0</v>
      </c>
      <c r="AF108" s="43">
        <f t="shared" si="44"/>
        <v>0</v>
      </c>
      <c r="AG108" s="43">
        <f t="shared" si="45"/>
        <v>0</v>
      </c>
      <c r="AH108" s="43">
        <f t="shared" si="46"/>
        <v>0</v>
      </c>
      <c r="AI108" s="43">
        <f t="shared" si="47"/>
        <v>0</v>
      </c>
      <c r="AJ108" s="43">
        <f t="shared" si="48"/>
        <v>0</v>
      </c>
      <c r="AK108" s="43">
        <f t="shared" si="50"/>
        <v>0</v>
      </c>
      <c r="AL108" s="43">
        <f t="shared" si="51"/>
        <v>0</v>
      </c>
    </row>
    <row r="109" spans="1:38" ht="12.75">
      <c r="A109" t="s">
        <v>394</v>
      </c>
      <c r="B109" s="40" t="s">
        <v>221</v>
      </c>
      <c r="C109"/>
      <c r="D109" s="20">
        <v>1284264</v>
      </c>
      <c r="E109" s="20"/>
      <c r="F109"/>
      <c r="G109"/>
      <c r="H109"/>
      <c r="W109" s="43">
        <f t="shared" si="35"/>
        <v>0</v>
      </c>
      <c r="X109" s="43">
        <f t="shared" si="36"/>
        <v>0</v>
      </c>
      <c r="Y109" s="43">
        <f t="shared" si="37"/>
        <v>0</v>
      </c>
      <c r="Z109" s="43">
        <f t="shared" si="38"/>
        <v>0</v>
      </c>
      <c r="AA109" s="43">
        <f t="shared" si="39"/>
        <v>0</v>
      </c>
      <c r="AB109" s="43">
        <f t="shared" si="40"/>
        <v>0</v>
      </c>
      <c r="AC109" s="43">
        <f t="shared" si="41"/>
        <v>0</v>
      </c>
      <c r="AD109" s="43">
        <f t="shared" si="42"/>
        <v>0</v>
      </c>
      <c r="AE109" s="43">
        <f t="shared" si="43"/>
        <v>0</v>
      </c>
      <c r="AF109" s="43">
        <f t="shared" si="44"/>
        <v>0</v>
      </c>
      <c r="AG109" s="43">
        <f t="shared" si="45"/>
        <v>0</v>
      </c>
      <c r="AH109" s="43">
        <f t="shared" si="46"/>
        <v>0</v>
      </c>
      <c r="AI109" s="43">
        <f t="shared" si="47"/>
        <v>0</v>
      </c>
      <c r="AJ109" s="43">
        <f t="shared" si="48"/>
        <v>0</v>
      </c>
      <c r="AK109" s="43">
        <f t="shared" si="50"/>
        <v>0</v>
      </c>
      <c r="AL109" s="43">
        <f t="shared" si="51"/>
        <v>0</v>
      </c>
    </row>
    <row r="110" spans="1:38" ht="12.75">
      <c r="A110" t="s">
        <v>395</v>
      </c>
      <c r="B110" s="40" t="s">
        <v>221</v>
      </c>
      <c r="C110"/>
      <c r="D110" s="20">
        <v>1123913</v>
      </c>
      <c r="E110" s="20"/>
      <c r="F110"/>
      <c r="G110"/>
      <c r="H110"/>
      <c r="W110" s="43">
        <f t="shared" si="35"/>
        <v>0</v>
      </c>
      <c r="X110" s="43">
        <f t="shared" si="36"/>
        <v>0</v>
      </c>
      <c r="Y110" s="43">
        <f t="shared" si="37"/>
        <v>0</v>
      </c>
      <c r="Z110" s="43">
        <f t="shared" si="38"/>
        <v>0</v>
      </c>
      <c r="AA110" s="43">
        <f t="shared" si="39"/>
        <v>0</v>
      </c>
      <c r="AB110" s="43">
        <f t="shared" si="40"/>
        <v>0</v>
      </c>
      <c r="AC110" s="43">
        <f t="shared" si="41"/>
        <v>0</v>
      </c>
      <c r="AD110" s="43">
        <f t="shared" si="42"/>
        <v>0</v>
      </c>
      <c r="AE110" s="43">
        <f t="shared" si="43"/>
        <v>0</v>
      </c>
      <c r="AF110" s="43">
        <f t="shared" si="44"/>
        <v>0</v>
      </c>
      <c r="AG110" s="43">
        <f t="shared" si="45"/>
        <v>0</v>
      </c>
      <c r="AH110" s="43">
        <f t="shared" si="46"/>
        <v>0</v>
      </c>
      <c r="AI110" s="43">
        <f t="shared" si="47"/>
        <v>0</v>
      </c>
      <c r="AJ110" s="43">
        <f t="shared" si="48"/>
        <v>0</v>
      </c>
      <c r="AK110" s="43">
        <f t="shared" si="50"/>
        <v>0</v>
      </c>
      <c r="AL110" s="43">
        <f t="shared" si="51"/>
        <v>0</v>
      </c>
    </row>
    <row r="111" spans="1:38" ht="12.75">
      <c r="A111" t="s">
        <v>396</v>
      </c>
      <c r="B111" s="40" t="s">
        <v>221</v>
      </c>
      <c r="C111"/>
      <c r="D111" s="20">
        <v>752438</v>
      </c>
      <c r="E111" s="20"/>
      <c r="F111"/>
      <c r="G111"/>
      <c r="H111"/>
      <c r="W111" s="43">
        <f t="shared" si="35"/>
        <v>0</v>
      </c>
      <c r="X111" s="43">
        <f t="shared" si="36"/>
        <v>0</v>
      </c>
      <c r="Y111" s="43">
        <f t="shared" si="37"/>
        <v>0</v>
      </c>
      <c r="Z111" s="43">
        <f t="shared" si="38"/>
        <v>0</v>
      </c>
      <c r="AA111" s="43">
        <f t="shared" si="39"/>
        <v>0</v>
      </c>
      <c r="AB111" s="43">
        <f t="shared" si="40"/>
        <v>0</v>
      </c>
      <c r="AC111" s="43">
        <f t="shared" si="41"/>
        <v>0</v>
      </c>
      <c r="AD111" s="43">
        <f t="shared" si="42"/>
        <v>0</v>
      </c>
      <c r="AE111" s="43">
        <f t="shared" si="43"/>
        <v>0</v>
      </c>
      <c r="AF111" s="43">
        <f t="shared" si="44"/>
        <v>0</v>
      </c>
      <c r="AG111" s="43">
        <f t="shared" si="45"/>
        <v>0</v>
      </c>
      <c r="AH111" s="43">
        <f t="shared" si="46"/>
        <v>0</v>
      </c>
      <c r="AI111" s="43">
        <f t="shared" si="47"/>
        <v>0</v>
      </c>
      <c r="AJ111" s="43">
        <f t="shared" si="48"/>
        <v>0</v>
      </c>
      <c r="AK111" s="43">
        <f t="shared" si="50"/>
        <v>0</v>
      </c>
      <c r="AL111" s="43">
        <f t="shared" si="51"/>
        <v>0</v>
      </c>
    </row>
    <row r="112" spans="1:38" ht="12.75">
      <c r="A112" t="s">
        <v>397</v>
      </c>
      <c r="B112" s="40" t="s">
        <v>221</v>
      </c>
      <c r="C112"/>
      <c r="D112" s="20">
        <v>743981</v>
      </c>
      <c r="E112" s="20"/>
      <c r="F112"/>
      <c r="G112"/>
      <c r="H112"/>
      <c r="W112" s="43">
        <f t="shared" si="35"/>
        <v>0</v>
      </c>
      <c r="X112" s="43">
        <f t="shared" si="36"/>
        <v>0</v>
      </c>
      <c r="Y112" s="43">
        <f t="shared" si="37"/>
        <v>0</v>
      </c>
      <c r="Z112" s="43">
        <f t="shared" si="38"/>
        <v>0</v>
      </c>
      <c r="AA112" s="43">
        <f t="shared" si="39"/>
        <v>0</v>
      </c>
      <c r="AB112" s="43">
        <f t="shared" si="40"/>
        <v>0</v>
      </c>
      <c r="AC112" s="43">
        <f t="shared" si="41"/>
        <v>0</v>
      </c>
      <c r="AD112" s="43">
        <f t="shared" si="42"/>
        <v>0</v>
      </c>
      <c r="AE112" s="43">
        <f t="shared" si="43"/>
        <v>0</v>
      </c>
      <c r="AF112" s="43">
        <f t="shared" si="44"/>
        <v>0</v>
      </c>
      <c r="AG112" s="43">
        <f t="shared" si="45"/>
        <v>0</v>
      </c>
      <c r="AH112" s="43">
        <f t="shared" si="46"/>
        <v>0</v>
      </c>
      <c r="AI112" s="43">
        <f t="shared" si="47"/>
        <v>0</v>
      </c>
      <c r="AJ112" s="43">
        <f t="shared" si="48"/>
        <v>0</v>
      </c>
      <c r="AK112" s="43">
        <f t="shared" si="50"/>
        <v>0</v>
      </c>
      <c r="AL112" s="43">
        <f t="shared" si="51"/>
        <v>0</v>
      </c>
    </row>
    <row r="113" spans="1:38" ht="12.75">
      <c r="A113" t="s">
        <v>398</v>
      </c>
      <c r="B113" s="40" t="s">
        <v>221</v>
      </c>
      <c r="C113"/>
      <c r="D113" s="20">
        <v>633441</v>
      </c>
      <c r="E113" s="20"/>
      <c r="F113"/>
      <c r="G113"/>
      <c r="H113"/>
      <c r="W113" s="43">
        <f t="shared" si="35"/>
        <v>0</v>
      </c>
      <c r="X113" s="43">
        <f t="shared" si="36"/>
        <v>0</v>
      </c>
      <c r="Y113" s="43">
        <f t="shared" si="37"/>
        <v>0</v>
      </c>
      <c r="Z113" s="43">
        <f t="shared" si="38"/>
        <v>0</v>
      </c>
      <c r="AA113" s="43">
        <f t="shared" si="39"/>
        <v>0</v>
      </c>
      <c r="AB113" s="43">
        <f t="shared" si="40"/>
        <v>0</v>
      </c>
      <c r="AC113" s="43">
        <f t="shared" si="41"/>
        <v>0</v>
      </c>
      <c r="AD113" s="43">
        <f t="shared" si="42"/>
        <v>0</v>
      </c>
      <c r="AE113" s="43">
        <f t="shared" si="43"/>
        <v>0</v>
      </c>
      <c r="AF113" s="43">
        <f t="shared" si="44"/>
        <v>0</v>
      </c>
      <c r="AG113" s="43">
        <f t="shared" si="45"/>
        <v>0</v>
      </c>
      <c r="AH113" s="43">
        <f t="shared" si="46"/>
        <v>0</v>
      </c>
      <c r="AI113" s="43">
        <f t="shared" si="47"/>
        <v>0</v>
      </c>
      <c r="AJ113" s="43">
        <f t="shared" si="48"/>
        <v>0</v>
      </c>
      <c r="AK113" s="43">
        <f t="shared" si="50"/>
        <v>0</v>
      </c>
      <c r="AL113" s="43">
        <f t="shared" si="51"/>
        <v>0</v>
      </c>
    </row>
    <row r="114" spans="1:38" ht="12.75">
      <c r="A114" t="s">
        <v>399</v>
      </c>
      <c r="B114" s="40" t="s">
        <v>221</v>
      </c>
      <c r="C114"/>
      <c r="D114" s="20">
        <v>516055</v>
      </c>
      <c r="E114" s="20"/>
      <c r="F114"/>
      <c r="W114" s="43">
        <f t="shared" si="35"/>
        <v>0</v>
      </c>
      <c r="X114" s="43">
        <f t="shared" si="36"/>
        <v>0</v>
      </c>
      <c r="Y114" s="43">
        <f t="shared" si="37"/>
        <v>0</v>
      </c>
      <c r="Z114" s="43">
        <f t="shared" si="38"/>
        <v>0</v>
      </c>
      <c r="AA114" s="43">
        <f t="shared" si="39"/>
        <v>0</v>
      </c>
      <c r="AB114" s="43">
        <f t="shared" si="40"/>
        <v>0</v>
      </c>
      <c r="AC114" s="43">
        <f t="shared" si="41"/>
        <v>0</v>
      </c>
      <c r="AD114" s="43">
        <f t="shared" si="42"/>
        <v>0</v>
      </c>
      <c r="AE114" s="43">
        <f t="shared" si="43"/>
        <v>0</v>
      </c>
      <c r="AF114" s="43">
        <f t="shared" si="44"/>
        <v>0</v>
      </c>
      <c r="AG114" s="43">
        <f t="shared" si="45"/>
        <v>0</v>
      </c>
      <c r="AH114" s="43">
        <f t="shared" si="46"/>
        <v>0</v>
      </c>
      <c r="AI114" s="43">
        <f t="shared" si="47"/>
        <v>0</v>
      </c>
      <c r="AJ114" s="43">
        <f t="shared" si="48"/>
        <v>0</v>
      </c>
      <c r="AK114" s="43">
        <f t="shared" si="50"/>
        <v>0</v>
      </c>
      <c r="AL114" s="43">
        <f t="shared" si="51"/>
        <v>0</v>
      </c>
    </row>
    <row r="115" spans="1:38" ht="12.75">
      <c r="A115" t="s">
        <v>400</v>
      </c>
      <c r="B115" s="40" t="s">
        <v>221</v>
      </c>
      <c r="C115"/>
      <c r="D115" s="20">
        <v>429474</v>
      </c>
      <c r="E115" s="20"/>
      <c r="F115"/>
      <c r="W115" s="43">
        <f t="shared" si="35"/>
        <v>0</v>
      </c>
      <c r="X115" s="43">
        <f t="shared" si="36"/>
        <v>0</v>
      </c>
      <c r="Y115" s="43">
        <f t="shared" si="37"/>
        <v>0</v>
      </c>
      <c r="Z115" s="43">
        <f t="shared" si="38"/>
        <v>0</v>
      </c>
      <c r="AA115" s="43">
        <f t="shared" si="39"/>
        <v>0</v>
      </c>
      <c r="AB115" s="43">
        <f t="shared" si="40"/>
        <v>0</v>
      </c>
      <c r="AC115" s="43">
        <f t="shared" si="41"/>
        <v>0</v>
      </c>
      <c r="AD115" s="43">
        <f t="shared" si="42"/>
        <v>0</v>
      </c>
      <c r="AE115" s="43">
        <f t="shared" si="43"/>
        <v>0</v>
      </c>
      <c r="AF115" s="43">
        <f t="shared" si="44"/>
        <v>0</v>
      </c>
      <c r="AG115" s="43">
        <f t="shared" si="45"/>
        <v>0</v>
      </c>
      <c r="AH115" s="43">
        <f t="shared" si="46"/>
        <v>0</v>
      </c>
      <c r="AI115" s="43">
        <f t="shared" si="47"/>
        <v>0</v>
      </c>
      <c r="AJ115" s="43">
        <f t="shared" si="48"/>
        <v>0</v>
      </c>
      <c r="AK115" s="43">
        <f t="shared" si="50"/>
        <v>0</v>
      </c>
      <c r="AL115" s="43">
        <f t="shared" si="51"/>
        <v>0</v>
      </c>
    </row>
    <row r="116" spans="1:38" ht="12.75">
      <c r="A116" t="s">
        <v>401</v>
      </c>
      <c r="B116" s="40" t="s">
        <v>221</v>
      </c>
      <c r="C116"/>
      <c r="D116" s="20">
        <v>245000</v>
      </c>
      <c r="E116" s="20"/>
      <c r="F116"/>
      <c r="W116" s="43">
        <f t="shared" si="35"/>
        <v>0</v>
      </c>
      <c r="X116" s="43">
        <f t="shared" si="36"/>
        <v>0</v>
      </c>
      <c r="Y116" s="43">
        <f t="shared" si="37"/>
        <v>0</v>
      </c>
      <c r="Z116" s="43">
        <f t="shared" si="38"/>
        <v>0</v>
      </c>
      <c r="AA116" s="43">
        <f t="shared" si="39"/>
        <v>0</v>
      </c>
      <c r="AB116" s="43">
        <f t="shared" si="40"/>
        <v>0</v>
      </c>
      <c r="AC116" s="43">
        <f t="shared" si="41"/>
        <v>0</v>
      </c>
      <c r="AD116" s="43">
        <f t="shared" si="42"/>
        <v>0</v>
      </c>
      <c r="AE116" s="43">
        <f t="shared" si="43"/>
        <v>0</v>
      </c>
      <c r="AF116" s="43">
        <f t="shared" si="44"/>
        <v>0</v>
      </c>
      <c r="AG116" s="43">
        <f t="shared" si="45"/>
        <v>0</v>
      </c>
      <c r="AH116" s="43">
        <f t="shared" si="46"/>
        <v>0</v>
      </c>
      <c r="AI116" s="43">
        <f t="shared" si="47"/>
        <v>0</v>
      </c>
      <c r="AJ116" s="43">
        <f t="shared" si="48"/>
        <v>0</v>
      </c>
      <c r="AK116" s="43">
        <f t="shared" si="50"/>
        <v>0</v>
      </c>
      <c r="AL116" s="43">
        <f t="shared" si="51"/>
        <v>0</v>
      </c>
    </row>
    <row r="117" spans="1:38" ht="12.75">
      <c r="A117" t="s">
        <v>402</v>
      </c>
      <c r="B117" s="40" t="s">
        <v>221</v>
      </c>
      <c r="C117"/>
      <c r="D117" s="20">
        <v>223765</v>
      </c>
      <c r="E117" s="20"/>
      <c r="F117"/>
      <c r="W117" s="43">
        <f t="shared" si="35"/>
        <v>0</v>
      </c>
      <c r="X117" s="43">
        <f t="shared" si="36"/>
        <v>0</v>
      </c>
      <c r="Y117" s="43">
        <f t="shared" si="37"/>
        <v>0</v>
      </c>
      <c r="Z117" s="43">
        <f t="shared" si="38"/>
        <v>0</v>
      </c>
      <c r="AA117" s="43">
        <f t="shared" si="39"/>
        <v>0</v>
      </c>
      <c r="AB117" s="43">
        <f t="shared" si="40"/>
        <v>0</v>
      </c>
      <c r="AC117" s="43">
        <f t="shared" si="41"/>
        <v>0</v>
      </c>
      <c r="AD117" s="43">
        <f t="shared" si="42"/>
        <v>0</v>
      </c>
      <c r="AE117" s="43">
        <f t="shared" si="43"/>
        <v>0</v>
      </c>
      <c r="AF117" s="43">
        <f t="shared" si="44"/>
        <v>0</v>
      </c>
      <c r="AG117" s="43">
        <f t="shared" si="45"/>
        <v>0</v>
      </c>
      <c r="AH117" s="43">
        <f t="shared" si="46"/>
        <v>0</v>
      </c>
      <c r="AI117" s="43">
        <f t="shared" si="47"/>
        <v>0</v>
      </c>
      <c r="AJ117" s="43">
        <f t="shared" si="48"/>
        <v>0</v>
      </c>
      <c r="AK117" s="43">
        <f t="shared" si="50"/>
        <v>0</v>
      </c>
      <c r="AL117" s="43">
        <f t="shared" si="51"/>
        <v>0</v>
      </c>
    </row>
    <row r="118" spans="1:38" ht="12.75">
      <c r="A118" t="s">
        <v>403</v>
      </c>
      <c r="B118" s="40" t="s">
        <v>221</v>
      </c>
      <c r="C118"/>
      <c r="D118" s="20">
        <v>212679</v>
      </c>
      <c r="E118" s="20"/>
      <c r="F118"/>
      <c r="W118" s="43">
        <f t="shared" si="35"/>
        <v>0</v>
      </c>
      <c r="X118" s="43">
        <f t="shared" si="36"/>
        <v>0</v>
      </c>
      <c r="Y118" s="43">
        <f t="shared" si="37"/>
        <v>0</v>
      </c>
      <c r="Z118" s="43">
        <f t="shared" si="38"/>
        <v>0</v>
      </c>
      <c r="AA118" s="43">
        <f t="shared" si="39"/>
        <v>0</v>
      </c>
      <c r="AB118" s="43">
        <f t="shared" si="40"/>
        <v>0</v>
      </c>
      <c r="AC118" s="43">
        <f t="shared" si="41"/>
        <v>0</v>
      </c>
      <c r="AD118" s="43">
        <f t="shared" si="42"/>
        <v>0</v>
      </c>
      <c r="AE118" s="43">
        <f t="shared" si="43"/>
        <v>0</v>
      </c>
      <c r="AF118" s="43">
        <f t="shared" si="44"/>
        <v>0</v>
      </c>
      <c r="AG118" s="43">
        <f t="shared" si="45"/>
        <v>0</v>
      </c>
      <c r="AH118" s="43">
        <f t="shared" si="46"/>
        <v>0</v>
      </c>
      <c r="AI118" s="43">
        <f t="shared" si="47"/>
        <v>0</v>
      </c>
      <c r="AJ118" s="43">
        <f t="shared" si="48"/>
        <v>0</v>
      </c>
      <c r="AK118" s="43">
        <f t="shared" si="50"/>
        <v>0</v>
      </c>
      <c r="AL118" s="43">
        <f t="shared" si="51"/>
        <v>0</v>
      </c>
    </row>
    <row r="119" spans="1:38" ht="12.75">
      <c r="A119" t="s">
        <v>404</v>
      </c>
      <c r="B119" s="40" t="s">
        <v>221</v>
      </c>
      <c r="C119"/>
      <c r="D119" s="20">
        <v>87476</v>
      </c>
      <c r="E119" s="20"/>
      <c r="F119"/>
      <c r="W119" s="43">
        <f t="shared" si="35"/>
        <v>0</v>
      </c>
      <c r="X119" s="43">
        <f t="shared" si="36"/>
        <v>0</v>
      </c>
      <c r="Y119" s="43">
        <f t="shared" si="37"/>
        <v>0</v>
      </c>
      <c r="Z119" s="43">
        <f t="shared" si="38"/>
        <v>0</v>
      </c>
      <c r="AA119" s="43">
        <f t="shared" si="39"/>
        <v>0</v>
      </c>
      <c r="AB119" s="43">
        <f t="shared" si="40"/>
        <v>0</v>
      </c>
      <c r="AC119" s="43">
        <f t="shared" si="41"/>
        <v>0</v>
      </c>
      <c r="AD119" s="43">
        <f t="shared" si="42"/>
        <v>0</v>
      </c>
      <c r="AE119" s="43">
        <f t="shared" si="43"/>
        <v>0</v>
      </c>
      <c r="AF119" s="43">
        <f t="shared" si="44"/>
        <v>0</v>
      </c>
      <c r="AG119" s="43">
        <f t="shared" si="45"/>
        <v>0</v>
      </c>
      <c r="AH119" s="43">
        <f t="shared" si="46"/>
        <v>0</v>
      </c>
      <c r="AI119" s="43">
        <f t="shared" si="47"/>
        <v>0</v>
      </c>
      <c r="AJ119" s="43">
        <f t="shared" si="48"/>
        <v>0</v>
      </c>
      <c r="AK119" s="43">
        <f t="shared" si="50"/>
        <v>0</v>
      </c>
      <c r="AL119" s="43">
        <f t="shared" si="51"/>
        <v>0</v>
      </c>
    </row>
    <row r="120" spans="1:38" ht="12.75">
      <c r="A120" t="s">
        <v>405</v>
      </c>
      <c r="B120" s="40" t="s">
        <v>221</v>
      </c>
      <c r="C120"/>
      <c r="D120" s="20">
        <v>7637</v>
      </c>
      <c r="E120" s="20"/>
      <c r="F120"/>
      <c r="W120" s="43">
        <f t="shared" si="35"/>
        <v>0</v>
      </c>
      <c r="X120" s="43">
        <f t="shared" si="36"/>
        <v>0</v>
      </c>
      <c r="Y120" s="43">
        <f t="shared" si="37"/>
        <v>0</v>
      </c>
      <c r="Z120" s="43">
        <f t="shared" si="38"/>
        <v>0</v>
      </c>
      <c r="AA120" s="43">
        <f t="shared" si="39"/>
        <v>0</v>
      </c>
      <c r="AB120" s="43">
        <f t="shared" si="40"/>
        <v>0</v>
      </c>
      <c r="AC120" s="43">
        <f t="shared" si="41"/>
        <v>0</v>
      </c>
      <c r="AD120" s="43">
        <f t="shared" si="42"/>
        <v>0</v>
      </c>
      <c r="AE120" s="43">
        <f t="shared" si="43"/>
        <v>0</v>
      </c>
      <c r="AF120" s="43">
        <f t="shared" si="44"/>
        <v>0</v>
      </c>
      <c r="AG120" s="43">
        <f t="shared" si="45"/>
        <v>0</v>
      </c>
      <c r="AH120" s="43">
        <f t="shared" si="46"/>
        <v>0</v>
      </c>
      <c r="AI120" s="43">
        <f t="shared" si="47"/>
        <v>0</v>
      </c>
      <c r="AJ120" s="43">
        <f t="shared" si="48"/>
        <v>0</v>
      </c>
      <c r="AK120" s="43">
        <f t="shared" si="50"/>
        <v>0</v>
      </c>
      <c r="AL120" s="43">
        <f t="shared" si="51"/>
        <v>0</v>
      </c>
    </row>
    <row r="121" spans="1:38" s="44" customFormat="1" ht="12.75">
      <c r="A121" s="44" t="s">
        <v>153</v>
      </c>
      <c r="B121" s="44" t="s">
        <v>221</v>
      </c>
      <c r="D121" s="47">
        <f>SUM(D61:D120)</f>
        <v>998873281</v>
      </c>
      <c r="E121" s="47">
        <f>SUM(E61:E120)</f>
        <v>419</v>
      </c>
      <c r="F121" s="47">
        <f aca="true" t="shared" si="52" ref="F121:U121">SUM(F61:F120)</f>
        <v>400</v>
      </c>
      <c r="G121" s="47">
        <f t="shared" si="52"/>
        <v>116</v>
      </c>
      <c r="H121" s="47">
        <f t="shared" si="52"/>
        <v>285</v>
      </c>
      <c r="I121" s="47">
        <f t="shared" si="52"/>
        <v>373</v>
      </c>
      <c r="J121" s="47">
        <f t="shared" si="52"/>
        <v>53</v>
      </c>
      <c r="K121" s="47">
        <f t="shared" si="52"/>
        <v>20</v>
      </c>
      <c r="L121" s="47">
        <f t="shared" si="52"/>
        <v>346</v>
      </c>
      <c r="M121" s="47">
        <f t="shared" si="52"/>
        <v>53</v>
      </c>
      <c r="N121" s="47">
        <f t="shared" si="52"/>
        <v>337</v>
      </c>
      <c r="O121" s="47">
        <f t="shared" si="52"/>
        <v>274</v>
      </c>
      <c r="P121" s="47">
        <f t="shared" si="52"/>
        <v>0</v>
      </c>
      <c r="Q121" s="47">
        <f t="shared" si="52"/>
        <v>0</v>
      </c>
      <c r="R121" s="47">
        <f t="shared" si="52"/>
        <v>9</v>
      </c>
      <c r="S121" s="47">
        <f t="shared" si="52"/>
        <v>8</v>
      </c>
      <c r="T121" s="47">
        <f t="shared" si="52"/>
        <v>281</v>
      </c>
      <c r="U121" s="47">
        <f t="shared" si="52"/>
        <v>13</v>
      </c>
      <c r="W121" s="48">
        <f aca="true" t="shared" si="53" ref="W121:AK121">F121/$D121*10^6</f>
        <v>0.4004511959710733</v>
      </c>
      <c r="X121" s="48">
        <f t="shared" si="53"/>
        <v>0.11613084683161126</v>
      </c>
      <c r="Y121" s="48">
        <f t="shared" si="53"/>
        <v>0.28532147712938977</v>
      </c>
      <c r="Z121" s="48">
        <f t="shared" si="53"/>
        <v>0.37342074024302585</v>
      </c>
      <c r="AA121" s="48">
        <f t="shared" si="53"/>
        <v>0.053059783466167215</v>
      </c>
      <c r="AB121" s="48">
        <f t="shared" si="53"/>
        <v>0.020022559798553666</v>
      </c>
      <c r="AC121" s="48">
        <f t="shared" si="53"/>
        <v>0.34639028451497844</v>
      </c>
      <c r="AD121" s="48">
        <f t="shared" si="53"/>
        <v>0.053059783466167215</v>
      </c>
      <c r="AE121" s="48">
        <f t="shared" si="53"/>
        <v>0.33738013260562927</v>
      </c>
      <c r="AF121" s="48">
        <f t="shared" si="53"/>
        <v>0.2743090692401852</v>
      </c>
      <c r="AG121" s="48">
        <f t="shared" si="53"/>
        <v>0</v>
      </c>
      <c r="AH121" s="48">
        <f t="shared" si="53"/>
        <v>0</v>
      </c>
      <c r="AI121" s="48">
        <f t="shared" si="53"/>
        <v>0.00901015190934915</v>
      </c>
      <c r="AJ121" s="48">
        <f t="shared" si="53"/>
        <v>0.008009023919421467</v>
      </c>
      <c r="AK121" s="48">
        <f t="shared" si="53"/>
        <v>0.281316965169679</v>
      </c>
      <c r="AL121" s="43">
        <f t="shared" si="51"/>
        <v>0.013014663869059882</v>
      </c>
    </row>
    <row r="124" spans="1:38" ht="12.75">
      <c r="A124" s="40" t="s">
        <v>32</v>
      </c>
      <c r="B124" s="40" t="s">
        <v>215</v>
      </c>
      <c r="C124" s="23">
        <v>1978</v>
      </c>
      <c r="D124" s="8">
        <v>109955400</v>
      </c>
      <c r="E124" s="8"/>
      <c r="F124" s="23">
        <v>3202</v>
      </c>
      <c r="G124" s="23">
        <v>3183</v>
      </c>
      <c r="H124" s="23">
        <v>3183</v>
      </c>
      <c r="I124" s="23">
        <v>3185</v>
      </c>
      <c r="J124" s="23">
        <v>3485</v>
      </c>
      <c r="K124" s="23">
        <v>3300</v>
      </c>
      <c r="L124" s="23">
        <v>3108</v>
      </c>
      <c r="M124" s="23">
        <v>0</v>
      </c>
      <c r="N124" s="23">
        <v>3156</v>
      </c>
      <c r="O124" s="23">
        <v>75</v>
      </c>
      <c r="P124" s="23">
        <v>0</v>
      </c>
      <c r="Q124" s="23">
        <v>20</v>
      </c>
      <c r="R124" s="23">
        <v>0</v>
      </c>
      <c r="S124" s="23">
        <v>14</v>
      </c>
      <c r="T124" s="23">
        <v>0</v>
      </c>
      <c r="U124" s="23">
        <v>615</v>
      </c>
      <c r="W124" s="43">
        <f>F124/$D124*10^6</f>
        <v>29.120898109597164</v>
      </c>
      <c r="X124" s="43">
        <f aca="true" t="shared" si="54" ref="X124:AL124">G124/$D124*10^6</f>
        <v>28.9481007754053</v>
      </c>
      <c r="Y124" s="43">
        <f t="shared" si="54"/>
        <v>28.9481007754053</v>
      </c>
      <c r="Z124" s="43">
        <f t="shared" si="54"/>
        <v>28.96628996847813</v>
      </c>
      <c r="AA124" s="43">
        <f t="shared" si="54"/>
        <v>31.694668929402287</v>
      </c>
      <c r="AB124" s="43">
        <f t="shared" si="54"/>
        <v>30.012168570165723</v>
      </c>
      <c r="AC124" s="43">
        <f t="shared" si="54"/>
        <v>28.266006035174264</v>
      </c>
      <c r="AD124" s="43">
        <f t="shared" si="54"/>
        <v>0</v>
      </c>
      <c r="AE124" s="43">
        <f t="shared" si="54"/>
        <v>28.702546668922125</v>
      </c>
      <c r="AF124" s="43">
        <f t="shared" si="54"/>
        <v>0.6820947402310391</v>
      </c>
      <c r="AG124" s="43">
        <f t="shared" si="54"/>
        <v>0</v>
      </c>
      <c r="AH124" s="43">
        <f t="shared" si="54"/>
        <v>0.1818919307282771</v>
      </c>
      <c r="AI124" s="43">
        <f t="shared" si="54"/>
        <v>0</v>
      </c>
      <c r="AJ124" s="43">
        <f t="shared" si="54"/>
        <v>0.12732435150979396</v>
      </c>
      <c r="AK124" s="43">
        <f t="shared" si="54"/>
        <v>0</v>
      </c>
      <c r="AL124" s="43">
        <f t="shared" si="54"/>
        <v>5.593176869894521</v>
      </c>
    </row>
    <row r="125" spans="1:38" ht="12.75">
      <c r="A125" s="40" t="s">
        <v>34</v>
      </c>
      <c r="B125" s="40" t="s">
        <v>215</v>
      </c>
      <c r="C125" s="40" t="s">
        <v>464</v>
      </c>
      <c r="D125" s="8">
        <v>33212696</v>
      </c>
      <c r="E125" s="8"/>
      <c r="F125" s="23">
        <v>308</v>
      </c>
      <c r="G125" s="23">
        <v>308</v>
      </c>
      <c r="J125" s="23">
        <v>308</v>
      </c>
      <c r="L125" s="23">
        <v>308</v>
      </c>
      <c r="N125" s="23">
        <v>308</v>
      </c>
      <c r="O125" s="23">
        <v>308</v>
      </c>
      <c r="U125" s="23">
        <f>29+152</f>
        <v>181</v>
      </c>
      <c r="W125" s="43">
        <f>F125/$D125*10^6</f>
        <v>9.273562134191092</v>
      </c>
      <c r="X125" s="43">
        <f aca="true" t="shared" si="55" ref="X125:AL127">G125/$D125*10^6</f>
        <v>9.273562134191092</v>
      </c>
      <c r="Y125" s="43">
        <f t="shared" si="55"/>
        <v>0</v>
      </c>
      <c r="Z125" s="43">
        <f t="shared" si="55"/>
        <v>0</v>
      </c>
      <c r="AA125" s="43">
        <f t="shared" si="55"/>
        <v>9.273562134191092</v>
      </c>
      <c r="AB125" s="43">
        <f t="shared" si="55"/>
        <v>0</v>
      </c>
      <c r="AC125" s="43">
        <f t="shared" si="55"/>
        <v>9.273562134191092</v>
      </c>
      <c r="AD125" s="43">
        <f t="shared" si="55"/>
        <v>0</v>
      </c>
      <c r="AE125" s="43">
        <f t="shared" si="55"/>
        <v>9.273562134191092</v>
      </c>
      <c r="AF125" s="43">
        <f t="shared" si="55"/>
        <v>9.273562134191092</v>
      </c>
      <c r="AG125" s="43">
        <f t="shared" si="55"/>
        <v>0</v>
      </c>
      <c r="AH125" s="43">
        <f t="shared" si="55"/>
        <v>0</v>
      </c>
      <c r="AI125" s="43">
        <f t="shared" si="55"/>
        <v>0</v>
      </c>
      <c r="AJ125" s="43">
        <f t="shared" si="55"/>
        <v>0</v>
      </c>
      <c r="AK125" s="43">
        <f t="shared" si="55"/>
        <v>0</v>
      </c>
      <c r="AL125" s="43">
        <f t="shared" si="55"/>
        <v>5.449723202235675</v>
      </c>
    </row>
    <row r="126" spans="1:38" ht="12.75">
      <c r="A126" s="40" t="s">
        <v>33</v>
      </c>
      <c r="B126" s="40" t="s">
        <v>215</v>
      </c>
      <c r="C126" s="40" t="s">
        <v>463</v>
      </c>
      <c r="D126" s="8">
        <v>304059724</v>
      </c>
      <c r="E126" s="8"/>
      <c r="F126" s="23">
        <f>62+49</f>
        <v>111</v>
      </c>
      <c r="H126" s="23">
        <f>62+49</f>
        <v>111</v>
      </c>
      <c r="I126" s="23">
        <f>62+49</f>
        <v>111</v>
      </c>
      <c r="L126" s="23">
        <f>62+49</f>
        <v>111</v>
      </c>
      <c r="N126" s="23">
        <f>62+49</f>
        <v>111</v>
      </c>
      <c r="O126" s="23">
        <f>62+49</f>
        <v>111</v>
      </c>
      <c r="R126" s="23">
        <f>62+49</f>
        <v>111</v>
      </c>
      <c r="W126" s="43">
        <f>F126/$D126*10^6</f>
        <v>0.3650598590953138</v>
      </c>
      <c r="X126" s="43">
        <f t="shared" si="55"/>
        <v>0</v>
      </c>
      <c r="Y126" s="43">
        <f t="shared" si="55"/>
        <v>0.3650598590953138</v>
      </c>
      <c r="Z126" s="43">
        <f t="shared" si="55"/>
        <v>0.3650598590953138</v>
      </c>
      <c r="AA126" s="43">
        <f t="shared" si="55"/>
        <v>0</v>
      </c>
      <c r="AB126" s="43">
        <f t="shared" si="55"/>
        <v>0</v>
      </c>
      <c r="AC126" s="43">
        <f t="shared" si="55"/>
        <v>0.3650598590953138</v>
      </c>
      <c r="AD126" s="43">
        <f t="shared" si="55"/>
        <v>0</v>
      </c>
      <c r="AE126" s="43">
        <f t="shared" si="55"/>
        <v>0.3650598590953138</v>
      </c>
      <c r="AF126" s="43">
        <f t="shared" si="55"/>
        <v>0.3650598590953138</v>
      </c>
      <c r="AG126" s="43">
        <f t="shared" si="55"/>
        <v>0</v>
      </c>
      <c r="AH126" s="43">
        <f t="shared" si="55"/>
        <v>0</v>
      </c>
      <c r="AI126" s="43">
        <f t="shared" si="55"/>
        <v>0.3650598590953138</v>
      </c>
      <c r="AJ126" s="43">
        <f t="shared" si="55"/>
        <v>0</v>
      </c>
      <c r="AK126" s="43">
        <f t="shared" si="55"/>
        <v>0</v>
      </c>
      <c r="AL126" s="43">
        <f t="shared" si="55"/>
        <v>0</v>
      </c>
    </row>
    <row r="127" spans="1:38" s="44" customFormat="1" ht="12.75">
      <c r="A127" s="44" t="s">
        <v>153</v>
      </c>
      <c r="B127" s="44" t="s">
        <v>215</v>
      </c>
      <c r="D127" s="47">
        <f>SUM(D124:D126)</f>
        <v>447227820</v>
      </c>
      <c r="E127" s="47"/>
      <c r="F127" s="47">
        <f aca="true" t="shared" si="56" ref="F127:U127">SUM(F124:F126)</f>
        <v>3621</v>
      </c>
      <c r="G127" s="47">
        <f t="shared" si="56"/>
        <v>3491</v>
      </c>
      <c r="H127" s="47">
        <f t="shared" si="56"/>
        <v>3294</v>
      </c>
      <c r="I127" s="47">
        <f t="shared" si="56"/>
        <v>3296</v>
      </c>
      <c r="J127" s="47">
        <f t="shared" si="56"/>
        <v>3793</v>
      </c>
      <c r="K127" s="47">
        <f t="shared" si="56"/>
        <v>3300</v>
      </c>
      <c r="L127" s="47">
        <f t="shared" si="56"/>
        <v>3527</v>
      </c>
      <c r="M127" s="47">
        <f t="shared" si="56"/>
        <v>0</v>
      </c>
      <c r="N127" s="47">
        <f t="shared" si="56"/>
        <v>3575</v>
      </c>
      <c r="O127" s="47">
        <f t="shared" si="56"/>
        <v>494</v>
      </c>
      <c r="P127" s="47">
        <f t="shared" si="56"/>
        <v>0</v>
      </c>
      <c r="Q127" s="47">
        <f t="shared" si="56"/>
        <v>20</v>
      </c>
      <c r="R127" s="47">
        <f t="shared" si="56"/>
        <v>111</v>
      </c>
      <c r="S127" s="47">
        <f t="shared" si="56"/>
        <v>14</v>
      </c>
      <c r="T127" s="47">
        <f t="shared" si="56"/>
        <v>0</v>
      </c>
      <c r="U127" s="47">
        <f t="shared" si="56"/>
        <v>796</v>
      </c>
      <c r="W127" s="48">
        <f>F127/$D127*10^6</f>
        <v>8.096544620144606</v>
      </c>
      <c r="X127" s="48">
        <f t="shared" si="55"/>
        <v>7.805865028700585</v>
      </c>
      <c r="Y127" s="48">
        <f t="shared" si="55"/>
        <v>7.3653736478200305</v>
      </c>
      <c r="Z127" s="48">
        <f t="shared" si="55"/>
        <v>7.369845641534554</v>
      </c>
      <c r="AA127" s="48">
        <f t="shared" si="55"/>
        <v>8.481136079593616</v>
      </c>
      <c r="AB127" s="48">
        <f t="shared" si="55"/>
        <v>7.378789628963601</v>
      </c>
      <c r="AC127" s="48">
        <f t="shared" si="55"/>
        <v>7.886360915562006</v>
      </c>
      <c r="AD127" s="48">
        <f t="shared" si="55"/>
        <v>0</v>
      </c>
      <c r="AE127" s="48">
        <f t="shared" si="55"/>
        <v>7.993688764710567</v>
      </c>
      <c r="AF127" s="48">
        <f t="shared" si="55"/>
        <v>1.1045824474872785</v>
      </c>
      <c r="AG127" s="48">
        <f t="shared" si="55"/>
        <v>0</v>
      </c>
      <c r="AH127" s="48">
        <f t="shared" si="55"/>
        <v>0.044719937145233944</v>
      </c>
      <c r="AI127" s="48">
        <f t="shared" si="55"/>
        <v>0.24819565115604836</v>
      </c>
      <c r="AJ127" s="48">
        <f t="shared" si="55"/>
        <v>0.03130395600166376</v>
      </c>
      <c r="AK127" s="48">
        <f t="shared" si="55"/>
        <v>0</v>
      </c>
      <c r="AL127" s="48">
        <f t="shared" si="55"/>
        <v>1.779853498380311</v>
      </c>
    </row>
    <row r="129" spans="1:38" ht="12.75">
      <c r="A129" t="s">
        <v>460</v>
      </c>
      <c r="B129" s="40" t="s">
        <v>482</v>
      </c>
      <c r="D129" s="20">
        <v>142200000</v>
      </c>
      <c r="E129">
        <v>691</v>
      </c>
      <c r="F129"/>
      <c r="G129"/>
      <c r="H129"/>
      <c r="I129"/>
      <c r="J129"/>
      <c r="K129"/>
      <c r="L129"/>
      <c r="M129"/>
      <c r="N129"/>
      <c r="O129"/>
      <c r="P129"/>
      <c r="Q129"/>
      <c r="R129"/>
      <c r="T129"/>
      <c r="U129"/>
      <c r="W129" s="43">
        <f aca="true" t="shared" si="57" ref="W129:W135">F129/$D129*10^6</f>
        <v>0</v>
      </c>
      <c r="X129" s="43">
        <f aca="true" t="shared" si="58" ref="X129:X136">G129/$D129*10^6</f>
        <v>0</v>
      </c>
      <c r="Y129" s="43">
        <f aca="true" t="shared" si="59" ref="Y129:Y136">H129/$D129*10^6</f>
        <v>0</v>
      </c>
      <c r="Z129" s="43">
        <f aca="true" t="shared" si="60" ref="Z129:Z136">I129/$D129*10^6</f>
        <v>0</v>
      </c>
      <c r="AA129" s="43">
        <f aca="true" t="shared" si="61" ref="AA129:AA136">J129/$D129*10^6</f>
        <v>0</v>
      </c>
      <c r="AB129" s="43">
        <f aca="true" t="shared" si="62" ref="AB129:AB136">K129/$D129*10^6</f>
        <v>0</v>
      </c>
      <c r="AC129" s="43">
        <f aca="true" t="shared" si="63" ref="AC129:AC136">L129/$D129*10^6</f>
        <v>0</v>
      </c>
      <c r="AD129" s="43">
        <f aca="true" t="shared" si="64" ref="AD129:AD136">M129/$D129*10^6</f>
        <v>0</v>
      </c>
      <c r="AE129" s="43">
        <f aca="true" t="shared" si="65" ref="AE129:AE136">N129/$D129*10^6</f>
        <v>0</v>
      </c>
      <c r="AF129" s="43">
        <f aca="true" t="shared" si="66" ref="AF129:AF136">O129/$D129*10^6</f>
        <v>0</v>
      </c>
      <c r="AG129" s="43">
        <f aca="true" t="shared" si="67" ref="AG129:AG136">P129/$D129*10^6</f>
        <v>0</v>
      </c>
      <c r="AH129" s="43">
        <f aca="true" t="shared" si="68" ref="AH129:AH136">Q129/$D129*10^6</f>
        <v>0</v>
      </c>
      <c r="AI129" s="43">
        <f aca="true" t="shared" si="69" ref="AI129:AI136">R129/$D129*10^6</f>
        <v>0</v>
      </c>
      <c r="AJ129" s="43">
        <f aca="true" t="shared" si="70" ref="AJ129:AJ136">S129/$D129*10^6</f>
        <v>0</v>
      </c>
      <c r="AK129" s="43">
        <f aca="true" t="shared" si="71" ref="AK129:AK136">T129/$D129*10^6</f>
        <v>0</v>
      </c>
      <c r="AL129" s="43">
        <f aca="true" t="shared" si="72" ref="AL129:AL136">U129/$D129*10^6</f>
        <v>0</v>
      </c>
    </row>
    <row r="130" spans="1:38" ht="12.75">
      <c r="A130" t="s">
        <v>480</v>
      </c>
      <c r="B130" s="40" t="s">
        <v>482</v>
      </c>
      <c r="D130" s="20">
        <v>15666533</v>
      </c>
      <c r="E130">
        <v>52</v>
      </c>
      <c r="F130"/>
      <c r="G130"/>
      <c r="H130"/>
      <c r="I130"/>
      <c r="J130"/>
      <c r="K130"/>
      <c r="L130"/>
      <c r="M130"/>
      <c r="N130"/>
      <c r="O130"/>
      <c r="P130"/>
      <c r="Q130"/>
      <c r="R130"/>
      <c r="T130"/>
      <c r="U130"/>
      <c r="W130" s="43">
        <f t="shared" si="57"/>
        <v>0</v>
      </c>
      <c r="X130" s="43">
        <f t="shared" si="58"/>
        <v>0</v>
      </c>
      <c r="Y130" s="43">
        <f t="shared" si="59"/>
        <v>0</v>
      </c>
      <c r="Z130" s="43">
        <f t="shared" si="60"/>
        <v>0</v>
      </c>
      <c r="AA130" s="43">
        <f t="shared" si="61"/>
        <v>0</v>
      </c>
      <c r="AB130" s="43">
        <f t="shared" si="62"/>
        <v>0</v>
      </c>
      <c r="AC130" s="43">
        <f t="shared" si="63"/>
        <v>0</v>
      </c>
      <c r="AD130" s="43">
        <f t="shared" si="64"/>
        <v>0</v>
      </c>
      <c r="AE130" s="43">
        <f t="shared" si="65"/>
        <v>0</v>
      </c>
      <c r="AF130" s="43">
        <f t="shared" si="66"/>
        <v>0</v>
      </c>
      <c r="AG130" s="43">
        <f t="shared" si="67"/>
        <v>0</v>
      </c>
      <c r="AH130" s="43">
        <f t="shared" si="68"/>
        <v>0</v>
      </c>
      <c r="AI130" s="43">
        <f t="shared" si="69"/>
        <v>0</v>
      </c>
      <c r="AJ130" s="43">
        <f t="shared" si="70"/>
        <v>0</v>
      </c>
      <c r="AK130" s="43">
        <f t="shared" si="71"/>
        <v>0</v>
      </c>
      <c r="AL130" s="43">
        <f t="shared" si="72"/>
        <v>0</v>
      </c>
    </row>
    <row r="131" spans="1:38" ht="12.75">
      <c r="A131" t="s">
        <v>476</v>
      </c>
      <c r="B131" s="40" t="s">
        <v>482</v>
      </c>
      <c r="D131" s="20">
        <v>5356869</v>
      </c>
      <c r="E131" s="13">
        <v>16</v>
      </c>
      <c r="F131"/>
      <c r="G131">
        <v>52</v>
      </c>
      <c r="H131"/>
      <c r="I131"/>
      <c r="J131"/>
      <c r="K131"/>
      <c r="L131">
        <v>52</v>
      </c>
      <c r="M131"/>
      <c r="N131"/>
      <c r="O131"/>
      <c r="P131"/>
      <c r="Q131"/>
      <c r="R131"/>
      <c r="T131">
        <v>52</v>
      </c>
      <c r="U131">
        <v>52</v>
      </c>
      <c r="W131" s="43">
        <f t="shared" si="57"/>
        <v>0</v>
      </c>
      <c r="X131" s="43">
        <f t="shared" si="58"/>
        <v>9.707162896833953</v>
      </c>
      <c r="Y131" s="43">
        <f t="shared" si="59"/>
        <v>0</v>
      </c>
      <c r="Z131" s="43">
        <f t="shared" si="60"/>
        <v>0</v>
      </c>
      <c r="AA131" s="43">
        <f t="shared" si="61"/>
        <v>0</v>
      </c>
      <c r="AB131" s="43">
        <f t="shared" si="62"/>
        <v>0</v>
      </c>
      <c r="AC131" s="43">
        <f t="shared" si="63"/>
        <v>9.707162896833953</v>
      </c>
      <c r="AD131" s="43">
        <f t="shared" si="64"/>
        <v>0</v>
      </c>
      <c r="AE131" s="43">
        <f t="shared" si="65"/>
        <v>0</v>
      </c>
      <c r="AF131" s="43">
        <f t="shared" si="66"/>
        <v>0</v>
      </c>
      <c r="AG131" s="43">
        <f t="shared" si="67"/>
        <v>0</v>
      </c>
      <c r="AH131" s="43">
        <f t="shared" si="68"/>
        <v>0</v>
      </c>
      <c r="AI131" s="43">
        <f t="shared" si="69"/>
        <v>0</v>
      </c>
      <c r="AJ131" s="43">
        <f t="shared" si="70"/>
        <v>0</v>
      </c>
      <c r="AK131" s="43">
        <f t="shared" si="71"/>
        <v>9.707162896833953</v>
      </c>
      <c r="AL131" s="43">
        <f t="shared" si="72"/>
        <v>9.707162896833953</v>
      </c>
    </row>
    <row r="132" spans="1:38" ht="12.75">
      <c r="A132" t="s">
        <v>477</v>
      </c>
      <c r="B132" s="40" t="s">
        <v>482</v>
      </c>
      <c r="D132" s="20">
        <v>7211884</v>
      </c>
      <c r="E132">
        <v>0</v>
      </c>
      <c r="F132"/>
      <c r="G132"/>
      <c r="H132"/>
      <c r="I132"/>
      <c r="J132"/>
      <c r="K132"/>
      <c r="L132"/>
      <c r="M132"/>
      <c r="N132"/>
      <c r="O132"/>
      <c r="P132"/>
      <c r="Q132"/>
      <c r="R132"/>
      <c r="T132"/>
      <c r="U132"/>
      <c r="W132" s="43">
        <f t="shared" si="57"/>
        <v>0</v>
      </c>
      <c r="X132" s="43">
        <f t="shared" si="58"/>
        <v>0</v>
      </c>
      <c r="Y132" s="43">
        <f t="shared" si="59"/>
        <v>0</v>
      </c>
      <c r="Z132" s="43">
        <f t="shared" si="60"/>
        <v>0</v>
      </c>
      <c r="AA132" s="43">
        <f t="shared" si="61"/>
        <v>0</v>
      </c>
      <c r="AB132" s="43">
        <f t="shared" si="62"/>
        <v>0</v>
      </c>
      <c r="AC132" s="43">
        <f t="shared" si="63"/>
        <v>0</v>
      </c>
      <c r="AD132" s="43">
        <f t="shared" si="64"/>
        <v>0</v>
      </c>
      <c r="AE132" s="43">
        <f t="shared" si="65"/>
        <v>0</v>
      </c>
      <c r="AF132" s="43">
        <f t="shared" si="66"/>
        <v>0</v>
      </c>
      <c r="AG132" s="43">
        <f t="shared" si="67"/>
        <v>0</v>
      </c>
      <c r="AH132" s="43">
        <f t="shared" si="68"/>
        <v>0</v>
      </c>
      <c r="AI132" s="43">
        <f t="shared" si="69"/>
        <v>0</v>
      </c>
      <c r="AJ132" s="43">
        <f t="shared" si="70"/>
        <v>0</v>
      </c>
      <c r="AK132" s="43">
        <f t="shared" si="71"/>
        <v>0</v>
      </c>
      <c r="AL132" s="43">
        <f t="shared" si="72"/>
        <v>0</v>
      </c>
    </row>
    <row r="133" spans="1:38" ht="12.75">
      <c r="A133" t="s">
        <v>478</v>
      </c>
      <c r="B133" s="40" t="s">
        <v>482</v>
      </c>
      <c r="D133" s="20">
        <v>5179573</v>
      </c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T133"/>
      <c r="U133"/>
      <c r="W133" s="43">
        <f t="shared" si="57"/>
        <v>0</v>
      </c>
      <c r="X133" s="43">
        <f t="shared" si="58"/>
        <v>0</v>
      </c>
      <c r="Y133" s="43">
        <f t="shared" si="59"/>
        <v>0</v>
      </c>
      <c r="Z133" s="43">
        <f t="shared" si="60"/>
        <v>0</v>
      </c>
      <c r="AA133" s="43">
        <f t="shared" si="61"/>
        <v>0</v>
      </c>
      <c r="AB133" s="43">
        <f t="shared" si="62"/>
        <v>0</v>
      </c>
      <c r="AC133" s="43">
        <f t="shared" si="63"/>
        <v>0</v>
      </c>
      <c r="AD133" s="43">
        <f t="shared" si="64"/>
        <v>0</v>
      </c>
      <c r="AE133" s="43">
        <f t="shared" si="65"/>
        <v>0</v>
      </c>
      <c r="AF133" s="43">
        <f t="shared" si="66"/>
        <v>0</v>
      </c>
      <c r="AG133" s="43">
        <f t="shared" si="67"/>
        <v>0</v>
      </c>
      <c r="AH133" s="43">
        <f t="shared" si="68"/>
        <v>0</v>
      </c>
      <c r="AI133" s="43">
        <f t="shared" si="69"/>
        <v>0</v>
      </c>
      <c r="AJ133" s="43">
        <f t="shared" si="70"/>
        <v>0</v>
      </c>
      <c r="AK133" s="43">
        <f t="shared" si="71"/>
        <v>0</v>
      </c>
      <c r="AL133" s="43">
        <f t="shared" si="72"/>
        <v>0</v>
      </c>
    </row>
    <row r="134" spans="1:38" ht="12.75">
      <c r="A134" t="s">
        <v>479</v>
      </c>
      <c r="B134" s="40" t="s">
        <v>482</v>
      </c>
      <c r="D134" s="20">
        <v>28268441</v>
      </c>
      <c r="E134">
        <v>16</v>
      </c>
      <c r="F134"/>
      <c r="G134"/>
      <c r="H134"/>
      <c r="I134"/>
      <c r="J134"/>
      <c r="K134"/>
      <c r="L134"/>
      <c r="M134"/>
      <c r="N134"/>
      <c r="O134"/>
      <c r="P134"/>
      <c r="Q134"/>
      <c r="R134"/>
      <c r="T134"/>
      <c r="U134"/>
      <c r="W134" s="43">
        <f t="shared" si="57"/>
        <v>0</v>
      </c>
      <c r="X134" s="43">
        <f t="shared" si="58"/>
        <v>0</v>
      </c>
      <c r="Y134" s="43">
        <f t="shared" si="59"/>
        <v>0</v>
      </c>
      <c r="Z134" s="43">
        <f t="shared" si="60"/>
        <v>0</v>
      </c>
      <c r="AA134" s="43">
        <f t="shared" si="61"/>
        <v>0</v>
      </c>
      <c r="AB134" s="43">
        <f t="shared" si="62"/>
        <v>0</v>
      </c>
      <c r="AC134" s="43">
        <f t="shared" si="63"/>
        <v>0</v>
      </c>
      <c r="AD134" s="43">
        <f t="shared" si="64"/>
        <v>0</v>
      </c>
      <c r="AE134" s="43">
        <f t="shared" si="65"/>
        <v>0</v>
      </c>
      <c r="AF134" s="43">
        <f t="shared" si="66"/>
        <v>0</v>
      </c>
      <c r="AG134" s="43">
        <f t="shared" si="67"/>
        <v>0</v>
      </c>
      <c r="AH134" s="43">
        <f t="shared" si="68"/>
        <v>0</v>
      </c>
      <c r="AI134" s="43">
        <f t="shared" si="69"/>
        <v>0</v>
      </c>
      <c r="AJ134" s="43">
        <f t="shared" si="70"/>
        <v>0</v>
      </c>
      <c r="AK134" s="43">
        <f t="shared" si="71"/>
        <v>0</v>
      </c>
      <c r="AL134" s="43">
        <f t="shared" si="72"/>
        <v>0</v>
      </c>
    </row>
    <row r="135" spans="1:38" ht="12.75">
      <c r="A135" t="s">
        <v>481</v>
      </c>
      <c r="B135" s="40" t="s">
        <v>482</v>
      </c>
      <c r="D135" s="20">
        <v>2968586</v>
      </c>
      <c r="E135">
        <v>6</v>
      </c>
      <c r="F135">
        <v>6</v>
      </c>
      <c r="G135">
        <v>6</v>
      </c>
      <c r="H135"/>
      <c r="I135"/>
      <c r="J135"/>
      <c r="K135"/>
      <c r="L135">
        <v>6</v>
      </c>
      <c r="M135"/>
      <c r="N135"/>
      <c r="O135"/>
      <c r="P135"/>
      <c r="Q135"/>
      <c r="R135">
        <v>6</v>
      </c>
      <c r="T135"/>
      <c r="U135"/>
      <c r="W135" s="43">
        <f t="shared" si="57"/>
        <v>2.0211642849491307</v>
      </c>
      <c r="X135" s="43">
        <f t="shared" si="58"/>
        <v>2.0211642849491307</v>
      </c>
      <c r="Y135" s="43">
        <f t="shared" si="59"/>
        <v>0</v>
      </c>
      <c r="Z135" s="43">
        <f t="shared" si="60"/>
        <v>0</v>
      </c>
      <c r="AA135" s="43">
        <f t="shared" si="61"/>
        <v>0</v>
      </c>
      <c r="AB135" s="43">
        <f t="shared" si="62"/>
        <v>0</v>
      </c>
      <c r="AC135" s="43">
        <f t="shared" si="63"/>
        <v>2.0211642849491307</v>
      </c>
      <c r="AD135" s="43">
        <f t="shared" si="64"/>
        <v>0</v>
      </c>
      <c r="AE135" s="43">
        <f t="shared" si="65"/>
        <v>0</v>
      </c>
      <c r="AF135" s="43">
        <f t="shared" si="66"/>
        <v>0</v>
      </c>
      <c r="AG135" s="43">
        <f t="shared" si="67"/>
        <v>0</v>
      </c>
      <c r="AH135" s="43">
        <f t="shared" si="68"/>
        <v>0</v>
      </c>
      <c r="AI135" s="43">
        <f t="shared" si="69"/>
        <v>2.0211642849491307</v>
      </c>
      <c r="AJ135" s="43">
        <f t="shared" si="70"/>
        <v>0</v>
      </c>
      <c r="AK135" s="43">
        <f t="shared" si="71"/>
        <v>0</v>
      </c>
      <c r="AL135" s="43">
        <f t="shared" si="72"/>
        <v>0</v>
      </c>
    </row>
    <row r="136" spans="1:38" s="44" customFormat="1" ht="12.75">
      <c r="A136" s="44" t="s">
        <v>153</v>
      </c>
      <c r="B136" s="54" t="s">
        <v>482</v>
      </c>
      <c r="D136" s="47">
        <f>SUM(D129:D135)</f>
        <v>206851886</v>
      </c>
      <c r="E136" s="47">
        <f aca="true" t="shared" si="73" ref="E136:U136">SUM(E129:E135)</f>
        <v>781</v>
      </c>
      <c r="F136" s="47">
        <f t="shared" si="73"/>
        <v>6</v>
      </c>
      <c r="G136" s="47">
        <f t="shared" si="73"/>
        <v>58</v>
      </c>
      <c r="H136" s="47">
        <f t="shared" si="73"/>
        <v>0</v>
      </c>
      <c r="I136" s="47">
        <f t="shared" si="73"/>
        <v>0</v>
      </c>
      <c r="J136" s="47">
        <f t="shared" si="73"/>
        <v>0</v>
      </c>
      <c r="K136" s="47">
        <f t="shared" si="73"/>
        <v>0</v>
      </c>
      <c r="L136" s="47">
        <f t="shared" si="73"/>
        <v>58</v>
      </c>
      <c r="M136" s="47">
        <f t="shared" si="73"/>
        <v>0</v>
      </c>
      <c r="N136" s="47">
        <f t="shared" si="73"/>
        <v>0</v>
      </c>
      <c r="O136" s="47">
        <f t="shared" si="73"/>
        <v>0</v>
      </c>
      <c r="P136" s="47">
        <f t="shared" si="73"/>
        <v>0</v>
      </c>
      <c r="Q136" s="47">
        <f t="shared" si="73"/>
        <v>0</v>
      </c>
      <c r="R136" s="47">
        <f t="shared" si="73"/>
        <v>6</v>
      </c>
      <c r="S136" s="47">
        <f t="shared" si="73"/>
        <v>0</v>
      </c>
      <c r="T136" s="47">
        <f t="shared" si="73"/>
        <v>52</v>
      </c>
      <c r="U136" s="47">
        <f t="shared" si="73"/>
        <v>52</v>
      </c>
      <c r="W136" s="48">
        <f>F136/$D136*10^6</f>
        <v>0.02900626199753383</v>
      </c>
      <c r="X136" s="48">
        <f t="shared" si="58"/>
        <v>0.28039386597616034</v>
      </c>
      <c r="Y136" s="48">
        <f t="shared" si="59"/>
        <v>0</v>
      </c>
      <c r="Z136" s="48">
        <f t="shared" si="60"/>
        <v>0</v>
      </c>
      <c r="AA136" s="48">
        <f t="shared" si="61"/>
        <v>0</v>
      </c>
      <c r="AB136" s="48">
        <f t="shared" si="62"/>
        <v>0</v>
      </c>
      <c r="AC136" s="48">
        <f t="shared" si="63"/>
        <v>0.28039386597616034</v>
      </c>
      <c r="AD136" s="48">
        <f t="shared" si="64"/>
        <v>0</v>
      </c>
      <c r="AE136" s="48">
        <f t="shared" si="65"/>
        <v>0</v>
      </c>
      <c r="AF136" s="48">
        <f t="shared" si="66"/>
        <v>0</v>
      </c>
      <c r="AG136" s="48">
        <f t="shared" si="67"/>
        <v>0</v>
      </c>
      <c r="AH136" s="48">
        <f t="shared" si="68"/>
        <v>0</v>
      </c>
      <c r="AI136" s="48">
        <f t="shared" si="69"/>
        <v>0.02900626199753383</v>
      </c>
      <c r="AJ136" s="48">
        <f t="shared" si="70"/>
        <v>0</v>
      </c>
      <c r="AK136" s="48">
        <f t="shared" si="71"/>
        <v>0.25138760397862653</v>
      </c>
      <c r="AL136" s="48">
        <f t="shared" si="72"/>
        <v>0.25138760397862653</v>
      </c>
    </row>
    <row r="137" spans="6:18" ht="12.75">
      <c r="F137"/>
      <c r="G137"/>
      <c r="H137"/>
      <c r="I137"/>
      <c r="J137"/>
      <c r="K137"/>
      <c r="L137"/>
      <c r="M137"/>
      <c r="N137"/>
      <c r="O137"/>
      <c r="P137"/>
      <c r="Q137"/>
      <c r="R137"/>
    </row>
    <row r="138" spans="1:38" ht="12.75">
      <c r="A138" t="s">
        <v>483</v>
      </c>
      <c r="B138" s="40" t="s">
        <v>505</v>
      </c>
      <c r="C138">
        <v>2009</v>
      </c>
      <c r="D138" s="20">
        <v>32738775</v>
      </c>
      <c r="E138">
        <v>9</v>
      </c>
      <c r="F138">
        <v>9</v>
      </c>
      <c r="G138">
        <v>9</v>
      </c>
      <c r="H138"/>
      <c r="I138">
        <v>9</v>
      </c>
      <c r="J138"/>
      <c r="K138"/>
      <c r="L138">
        <v>9</v>
      </c>
      <c r="M138"/>
      <c r="N138">
        <v>9</v>
      </c>
      <c r="O138"/>
      <c r="P138"/>
      <c r="Q138"/>
      <c r="R138"/>
      <c r="S138"/>
      <c r="W138" s="43">
        <f aca="true" t="shared" si="74" ref="W138:W162">F138/$D138*10^6</f>
        <v>0.2749033829152129</v>
      </c>
      <c r="X138" s="43">
        <f aca="true" t="shared" si="75" ref="X138:X162">G138/$D138*10^6</f>
        <v>0.2749033829152129</v>
      </c>
      <c r="Y138" s="43">
        <f aca="true" t="shared" si="76" ref="Y138:Y162">H138/$D138*10^6</f>
        <v>0</v>
      </c>
      <c r="Z138" s="43">
        <f aca="true" t="shared" si="77" ref="Z138:Z162">I138/$D138*10^6</f>
        <v>0.2749033829152129</v>
      </c>
      <c r="AA138" s="43">
        <f aca="true" t="shared" si="78" ref="AA138:AA162">J138/$D138*10^6</f>
        <v>0</v>
      </c>
      <c r="AB138" s="43">
        <f aca="true" t="shared" si="79" ref="AB138:AB162">K138/$D138*10^6</f>
        <v>0</v>
      </c>
      <c r="AC138" s="43">
        <f aca="true" t="shared" si="80" ref="AC138:AC162">L138/$D138*10^6</f>
        <v>0.2749033829152129</v>
      </c>
      <c r="AD138" s="43">
        <f aca="true" t="shared" si="81" ref="AD138:AD162">M138/$D138*10^6</f>
        <v>0</v>
      </c>
      <c r="AE138" s="43">
        <f aca="true" t="shared" si="82" ref="AE138:AE162">N138/$D138*10^6</f>
        <v>0.2749033829152129</v>
      </c>
      <c r="AF138" s="43">
        <f aca="true" t="shared" si="83" ref="AF138:AF162">O138/$D138*10^6</f>
        <v>0</v>
      </c>
      <c r="AG138" s="43">
        <f aca="true" t="shared" si="84" ref="AG138:AG162">P138/$D138*10^6</f>
        <v>0</v>
      </c>
      <c r="AH138" s="43">
        <f aca="true" t="shared" si="85" ref="AH138:AH162">Q138/$D138*10^6</f>
        <v>0</v>
      </c>
      <c r="AI138" s="43">
        <f aca="true" t="shared" si="86" ref="AI138:AI162">R138/$D138*10^6</f>
        <v>0</v>
      </c>
      <c r="AJ138" s="43">
        <f aca="true" t="shared" si="87" ref="AJ138:AJ162">S138/$D138*10^6</f>
        <v>0</v>
      </c>
      <c r="AK138" s="43">
        <f aca="true" t="shared" si="88" ref="AK138:AK162">T138/$D138*10^6</f>
        <v>0</v>
      </c>
      <c r="AL138" s="43">
        <f aca="true" t="shared" si="89" ref="AL138:AL162">U138/$D138*10^6</f>
        <v>0</v>
      </c>
    </row>
    <row r="139" spans="1:38" ht="12.75">
      <c r="A139" t="s">
        <v>45</v>
      </c>
      <c r="B139" s="40" t="s">
        <v>505</v>
      </c>
      <c r="C139"/>
      <c r="D139" s="55">
        <v>153546901</v>
      </c>
      <c r="E139">
        <v>4</v>
      </c>
      <c r="F139">
        <v>4</v>
      </c>
      <c r="G139">
        <v>4</v>
      </c>
      <c r="H139"/>
      <c r="I139"/>
      <c r="J139"/>
      <c r="K139"/>
      <c r="L139">
        <v>4</v>
      </c>
      <c r="M139"/>
      <c r="N139"/>
      <c r="O139"/>
      <c r="P139"/>
      <c r="Q139"/>
      <c r="R139">
        <v>4</v>
      </c>
      <c r="S139"/>
      <c r="W139" s="43">
        <f t="shared" si="74"/>
        <v>0.026050672295886975</v>
      </c>
      <c r="X139" s="43">
        <f t="shared" si="75"/>
        <v>0.026050672295886975</v>
      </c>
      <c r="Y139" s="43">
        <f t="shared" si="76"/>
        <v>0</v>
      </c>
      <c r="Z139" s="43">
        <f t="shared" si="77"/>
        <v>0</v>
      </c>
      <c r="AA139" s="43">
        <f t="shared" si="78"/>
        <v>0</v>
      </c>
      <c r="AB139" s="43">
        <f t="shared" si="79"/>
        <v>0</v>
      </c>
      <c r="AC139" s="43">
        <f t="shared" si="80"/>
        <v>0.026050672295886975</v>
      </c>
      <c r="AD139" s="43">
        <f t="shared" si="81"/>
        <v>0</v>
      </c>
      <c r="AE139" s="43">
        <f t="shared" si="82"/>
        <v>0</v>
      </c>
      <c r="AF139" s="43">
        <f t="shared" si="83"/>
        <v>0</v>
      </c>
      <c r="AG139" s="43">
        <f t="shared" si="84"/>
        <v>0</v>
      </c>
      <c r="AH139" s="43">
        <f t="shared" si="85"/>
        <v>0</v>
      </c>
      <c r="AI139" s="43">
        <f t="shared" si="86"/>
        <v>0.026050672295886975</v>
      </c>
      <c r="AJ139" s="43">
        <f t="shared" si="87"/>
        <v>0</v>
      </c>
      <c r="AK139" s="43">
        <f t="shared" si="88"/>
        <v>0</v>
      </c>
      <c r="AL139" s="43">
        <f t="shared" si="89"/>
        <v>0</v>
      </c>
    </row>
    <row r="140" spans="1:38" ht="12.75">
      <c r="A140" t="s">
        <v>484</v>
      </c>
      <c r="B140" s="40" t="s">
        <v>505</v>
      </c>
      <c r="C140"/>
      <c r="D140" s="8">
        <v>682321</v>
      </c>
      <c r="E140" s="13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W140" s="43">
        <f t="shared" si="74"/>
        <v>0</v>
      </c>
      <c r="X140" s="43">
        <f t="shared" si="75"/>
        <v>0</v>
      </c>
      <c r="Y140" s="43">
        <f t="shared" si="76"/>
        <v>0</v>
      </c>
      <c r="Z140" s="43">
        <f t="shared" si="77"/>
        <v>0</v>
      </c>
      <c r="AA140" s="43">
        <f t="shared" si="78"/>
        <v>0</v>
      </c>
      <c r="AB140" s="43">
        <f t="shared" si="79"/>
        <v>0</v>
      </c>
      <c r="AC140" s="43">
        <f t="shared" si="80"/>
        <v>0</v>
      </c>
      <c r="AD140" s="43">
        <f t="shared" si="81"/>
        <v>0</v>
      </c>
      <c r="AE140" s="43">
        <f t="shared" si="82"/>
        <v>0</v>
      </c>
      <c r="AF140" s="43">
        <f t="shared" si="83"/>
        <v>0</v>
      </c>
      <c r="AG140" s="43">
        <f t="shared" si="84"/>
        <v>0</v>
      </c>
      <c r="AH140" s="43">
        <f t="shared" si="85"/>
        <v>0</v>
      </c>
      <c r="AI140" s="43">
        <f t="shared" si="86"/>
        <v>0</v>
      </c>
      <c r="AJ140" s="43">
        <f t="shared" si="87"/>
        <v>0</v>
      </c>
      <c r="AK140" s="43">
        <f t="shared" si="88"/>
        <v>0</v>
      </c>
      <c r="AL140" s="43">
        <f t="shared" si="89"/>
        <v>0</v>
      </c>
    </row>
    <row r="141" spans="1:38" ht="12.75">
      <c r="A141" t="s">
        <v>485</v>
      </c>
      <c r="B141" s="40" t="s">
        <v>505</v>
      </c>
      <c r="C141"/>
      <c r="D141" s="20">
        <v>379174</v>
      </c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W141" s="43">
        <f t="shared" si="74"/>
        <v>0</v>
      </c>
      <c r="X141" s="43">
        <f t="shared" si="75"/>
        <v>0</v>
      </c>
      <c r="Y141" s="43">
        <f t="shared" si="76"/>
        <v>0</v>
      </c>
      <c r="Z141" s="43">
        <f t="shared" si="77"/>
        <v>0</v>
      </c>
      <c r="AA141" s="43">
        <f t="shared" si="78"/>
        <v>0</v>
      </c>
      <c r="AB141" s="43">
        <f t="shared" si="79"/>
        <v>0</v>
      </c>
      <c r="AC141" s="43">
        <f t="shared" si="80"/>
        <v>0</v>
      </c>
      <c r="AD141" s="43">
        <f t="shared" si="81"/>
        <v>0</v>
      </c>
      <c r="AE141" s="43">
        <f t="shared" si="82"/>
        <v>0</v>
      </c>
      <c r="AF141" s="43">
        <f t="shared" si="83"/>
        <v>0</v>
      </c>
      <c r="AG141" s="43">
        <f t="shared" si="84"/>
        <v>0</v>
      </c>
      <c r="AH141" s="43">
        <f t="shared" si="85"/>
        <v>0</v>
      </c>
      <c r="AI141" s="43">
        <f t="shared" si="86"/>
        <v>0</v>
      </c>
      <c r="AJ141" s="43">
        <f t="shared" si="87"/>
        <v>0</v>
      </c>
      <c r="AK141" s="43">
        <f t="shared" si="88"/>
        <v>0</v>
      </c>
      <c r="AL141" s="43">
        <f t="shared" si="89"/>
        <v>0</v>
      </c>
    </row>
    <row r="142" spans="1:38" ht="12.75">
      <c r="A142" t="s">
        <v>486</v>
      </c>
      <c r="B142" s="40" t="s">
        <v>505</v>
      </c>
      <c r="C142"/>
      <c r="D142" s="20">
        <v>29519114</v>
      </c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W142" s="43">
        <f t="shared" si="74"/>
        <v>0</v>
      </c>
      <c r="X142" s="43">
        <f t="shared" si="75"/>
        <v>0</v>
      </c>
      <c r="Y142" s="43">
        <f t="shared" si="76"/>
        <v>0</v>
      </c>
      <c r="Z142" s="43">
        <f t="shared" si="77"/>
        <v>0</v>
      </c>
      <c r="AA142" s="43">
        <f t="shared" si="78"/>
        <v>0</v>
      </c>
      <c r="AB142" s="43">
        <f t="shared" si="79"/>
        <v>0</v>
      </c>
      <c r="AC142" s="43">
        <f t="shared" si="80"/>
        <v>0</v>
      </c>
      <c r="AD142" s="43">
        <f t="shared" si="81"/>
        <v>0</v>
      </c>
      <c r="AE142" s="43">
        <f t="shared" si="82"/>
        <v>0</v>
      </c>
      <c r="AF142" s="43">
        <f t="shared" si="83"/>
        <v>0</v>
      </c>
      <c r="AG142" s="43">
        <f t="shared" si="84"/>
        <v>0</v>
      </c>
      <c r="AH142" s="43">
        <f t="shared" si="85"/>
        <v>0</v>
      </c>
      <c r="AI142" s="43">
        <f t="shared" si="86"/>
        <v>0</v>
      </c>
      <c r="AJ142" s="43">
        <f t="shared" si="87"/>
        <v>0</v>
      </c>
      <c r="AK142" s="43">
        <f t="shared" si="88"/>
        <v>0</v>
      </c>
      <c r="AL142" s="43">
        <f t="shared" si="89"/>
        <v>0</v>
      </c>
    </row>
    <row r="143" spans="1:38" ht="12.75">
      <c r="A143" t="s">
        <v>487</v>
      </c>
      <c r="B143" s="40" t="s">
        <v>505</v>
      </c>
      <c r="C143"/>
      <c r="D143" s="20">
        <v>167762049</v>
      </c>
      <c r="E143">
        <v>0</v>
      </c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W143" s="43">
        <f t="shared" si="74"/>
        <v>0</v>
      </c>
      <c r="X143" s="43">
        <f t="shared" si="75"/>
        <v>0</v>
      </c>
      <c r="Y143" s="43">
        <f t="shared" si="76"/>
        <v>0</v>
      </c>
      <c r="Z143" s="43">
        <f t="shared" si="77"/>
        <v>0</v>
      </c>
      <c r="AA143" s="43">
        <f t="shared" si="78"/>
        <v>0</v>
      </c>
      <c r="AB143" s="43">
        <f t="shared" si="79"/>
        <v>0</v>
      </c>
      <c r="AC143" s="43">
        <f t="shared" si="80"/>
        <v>0</v>
      </c>
      <c r="AD143" s="43">
        <f t="shared" si="81"/>
        <v>0</v>
      </c>
      <c r="AE143" s="43">
        <f t="shared" si="82"/>
        <v>0</v>
      </c>
      <c r="AF143" s="43">
        <f t="shared" si="83"/>
        <v>0</v>
      </c>
      <c r="AG143" s="43">
        <f t="shared" si="84"/>
        <v>0</v>
      </c>
      <c r="AH143" s="43">
        <f t="shared" si="85"/>
        <v>0</v>
      </c>
      <c r="AI143" s="43">
        <f t="shared" si="86"/>
        <v>0</v>
      </c>
      <c r="AJ143" s="43">
        <f t="shared" si="87"/>
        <v>0</v>
      </c>
      <c r="AK143" s="43">
        <f t="shared" si="88"/>
        <v>0</v>
      </c>
      <c r="AL143" s="43">
        <f t="shared" si="89"/>
        <v>0</v>
      </c>
    </row>
    <row r="144" spans="1:38" ht="12.75">
      <c r="A144" t="s">
        <v>488</v>
      </c>
      <c r="B144" s="40" t="s">
        <v>505</v>
      </c>
      <c r="C144"/>
      <c r="D144" s="20">
        <v>2968586</v>
      </c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W144" s="43">
        <f t="shared" si="74"/>
        <v>0</v>
      </c>
      <c r="X144" s="43">
        <f t="shared" si="75"/>
        <v>0</v>
      </c>
      <c r="Y144" s="43">
        <f t="shared" si="76"/>
        <v>0</v>
      </c>
      <c r="Z144" s="43">
        <f t="shared" si="77"/>
        <v>0</v>
      </c>
      <c r="AA144" s="43">
        <f t="shared" si="78"/>
        <v>0</v>
      </c>
      <c r="AB144" s="43">
        <f t="shared" si="79"/>
        <v>0</v>
      </c>
      <c r="AC144" s="43">
        <f t="shared" si="80"/>
        <v>0</v>
      </c>
      <c r="AD144" s="43">
        <f t="shared" si="81"/>
        <v>0</v>
      </c>
      <c r="AE144" s="43">
        <f t="shared" si="82"/>
        <v>0</v>
      </c>
      <c r="AF144" s="43">
        <f t="shared" si="83"/>
        <v>0</v>
      </c>
      <c r="AG144" s="43">
        <f t="shared" si="84"/>
        <v>0</v>
      </c>
      <c r="AH144" s="43">
        <f t="shared" si="85"/>
        <v>0</v>
      </c>
      <c r="AI144" s="43">
        <f t="shared" si="86"/>
        <v>0</v>
      </c>
      <c r="AJ144" s="43">
        <f t="shared" si="87"/>
        <v>0</v>
      </c>
      <c r="AK144" s="43">
        <f t="shared" si="88"/>
        <v>0</v>
      </c>
      <c r="AL144" s="43">
        <f t="shared" si="89"/>
        <v>0</v>
      </c>
    </row>
    <row r="145" spans="1:38" ht="12.75">
      <c r="A145" t="s">
        <v>489</v>
      </c>
      <c r="B145" s="40" t="s">
        <v>505</v>
      </c>
      <c r="C145"/>
      <c r="D145" s="20">
        <v>3845127</v>
      </c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W145" s="43">
        <f t="shared" si="74"/>
        <v>0</v>
      </c>
      <c r="X145" s="43">
        <f t="shared" si="75"/>
        <v>0</v>
      </c>
      <c r="Y145" s="43">
        <f t="shared" si="76"/>
        <v>0</v>
      </c>
      <c r="Z145" s="43">
        <f t="shared" si="77"/>
        <v>0</v>
      </c>
      <c r="AA145" s="43">
        <f t="shared" si="78"/>
        <v>0</v>
      </c>
      <c r="AB145" s="43">
        <f t="shared" si="79"/>
        <v>0</v>
      </c>
      <c r="AC145" s="43">
        <f t="shared" si="80"/>
        <v>0</v>
      </c>
      <c r="AD145" s="43">
        <f t="shared" si="81"/>
        <v>0</v>
      </c>
      <c r="AE145" s="43">
        <f t="shared" si="82"/>
        <v>0</v>
      </c>
      <c r="AF145" s="43">
        <f t="shared" si="83"/>
        <v>0</v>
      </c>
      <c r="AG145" s="43">
        <f t="shared" si="84"/>
        <v>0</v>
      </c>
      <c r="AH145" s="43">
        <f t="shared" si="85"/>
        <v>0</v>
      </c>
      <c r="AI145" s="43">
        <f t="shared" si="86"/>
        <v>0</v>
      </c>
      <c r="AJ145" s="43">
        <f t="shared" si="87"/>
        <v>0</v>
      </c>
      <c r="AK145" s="43">
        <f t="shared" si="88"/>
        <v>0</v>
      </c>
      <c r="AL145" s="43">
        <f t="shared" si="89"/>
        <v>0</v>
      </c>
    </row>
    <row r="146" spans="1:38" ht="12.75">
      <c r="A146" t="s">
        <v>490</v>
      </c>
      <c r="B146" s="40" t="s">
        <v>505</v>
      </c>
      <c r="C146"/>
      <c r="D146" s="20">
        <v>718306</v>
      </c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W146" s="43">
        <f t="shared" si="74"/>
        <v>0</v>
      </c>
      <c r="X146" s="43">
        <f t="shared" si="75"/>
        <v>0</v>
      </c>
      <c r="Y146" s="43">
        <f t="shared" si="76"/>
        <v>0</v>
      </c>
      <c r="Z146" s="43">
        <f t="shared" si="77"/>
        <v>0</v>
      </c>
      <c r="AA146" s="43">
        <f t="shared" si="78"/>
        <v>0</v>
      </c>
      <c r="AB146" s="43">
        <f t="shared" si="79"/>
        <v>0</v>
      </c>
      <c r="AC146" s="43">
        <f t="shared" si="80"/>
        <v>0</v>
      </c>
      <c r="AD146" s="43">
        <f t="shared" si="81"/>
        <v>0</v>
      </c>
      <c r="AE146" s="43">
        <f t="shared" si="82"/>
        <v>0</v>
      </c>
      <c r="AF146" s="43">
        <f t="shared" si="83"/>
        <v>0</v>
      </c>
      <c r="AG146" s="43">
        <f t="shared" si="84"/>
        <v>0</v>
      </c>
      <c r="AH146" s="43">
        <f t="shared" si="85"/>
        <v>0</v>
      </c>
      <c r="AI146" s="43">
        <f t="shared" si="86"/>
        <v>0</v>
      </c>
      <c r="AJ146" s="43">
        <f t="shared" si="87"/>
        <v>0</v>
      </c>
      <c r="AK146" s="43">
        <f t="shared" si="88"/>
        <v>0</v>
      </c>
      <c r="AL146" s="43">
        <f t="shared" si="89"/>
        <v>0</v>
      </c>
    </row>
    <row r="147" spans="1:38" ht="12.75">
      <c r="A147" t="s">
        <v>52</v>
      </c>
      <c r="B147" s="40" t="s">
        <v>505</v>
      </c>
      <c r="C147"/>
      <c r="D147" s="20">
        <v>792604</v>
      </c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W147" s="43">
        <f t="shared" si="74"/>
        <v>0</v>
      </c>
      <c r="X147" s="43">
        <f t="shared" si="75"/>
        <v>0</v>
      </c>
      <c r="Y147" s="43">
        <f t="shared" si="76"/>
        <v>0</v>
      </c>
      <c r="Z147" s="43">
        <f t="shared" si="77"/>
        <v>0</v>
      </c>
      <c r="AA147" s="43">
        <f t="shared" si="78"/>
        <v>0</v>
      </c>
      <c r="AB147" s="43">
        <f t="shared" si="79"/>
        <v>0</v>
      </c>
      <c r="AC147" s="43">
        <f t="shared" si="80"/>
        <v>0</v>
      </c>
      <c r="AD147" s="43">
        <f t="shared" si="81"/>
        <v>0</v>
      </c>
      <c r="AE147" s="43">
        <f t="shared" si="82"/>
        <v>0</v>
      </c>
      <c r="AF147" s="43">
        <f t="shared" si="83"/>
        <v>0</v>
      </c>
      <c r="AG147" s="43">
        <f t="shared" si="84"/>
        <v>0</v>
      </c>
      <c r="AH147" s="43">
        <f t="shared" si="85"/>
        <v>0</v>
      </c>
      <c r="AI147" s="43">
        <f t="shared" si="86"/>
        <v>0</v>
      </c>
      <c r="AJ147" s="43">
        <f t="shared" si="87"/>
        <v>0</v>
      </c>
      <c r="AK147" s="43">
        <f t="shared" si="88"/>
        <v>0</v>
      </c>
      <c r="AL147" s="43">
        <f t="shared" si="89"/>
        <v>0</v>
      </c>
    </row>
    <row r="148" spans="1:38" ht="12.75">
      <c r="A148" t="s">
        <v>491</v>
      </c>
      <c r="B148" s="40" t="s">
        <v>505</v>
      </c>
      <c r="C148"/>
      <c r="D148" s="20">
        <v>4630841</v>
      </c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W148" s="43">
        <f t="shared" si="74"/>
        <v>0</v>
      </c>
      <c r="X148" s="43">
        <f t="shared" si="75"/>
        <v>0</v>
      </c>
      <c r="Y148" s="43">
        <f t="shared" si="76"/>
        <v>0</v>
      </c>
      <c r="Z148" s="43">
        <f t="shared" si="77"/>
        <v>0</v>
      </c>
      <c r="AA148" s="43">
        <f t="shared" si="78"/>
        <v>0</v>
      </c>
      <c r="AB148" s="43">
        <f t="shared" si="79"/>
        <v>0</v>
      </c>
      <c r="AC148" s="43">
        <f t="shared" si="80"/>
        <v>0</v>
      </c>
      <c r="AD148" s="43">
        <f t="shared" si="81"/>
        <v>0</v>
      </c>
      <c r="AE148" s="43">
        <f t="shared" si="82"/>
        <v>0</v>
      </c>
      <c r="AF148" s="43">
        <f t="shared" si="83"/>
        <v>0</v>
      </c>
      <c r="AG148" s="43">
        <f t="shared" si="84"/>
        <v>0</v>
      </c>
      <c r="AH148" s="43">
        <f t="shared" si="85"/>
        <v>0</v>
      </c>
      <c r="AI148" s="43">
        <f t="shared" si="86"/>
        <v>0</v>
      </c>
      <c r="AJ148" s="43">
        <f t="shared" si="87"/>
        <v>0</v>
      </c>
      <c r="AK148" s="43">
        <f t="shared" si="88"/>
        <v>0</v>
      </c>
      <c r="AL148" s="43">
        <f t="shared" si="89"/>
        <v>0</v>
      </c>
    </row>
    <row r="149" spans="1:38" ht="12.75">
      <c r="A149" t="s">
        <v>492</v>
      </c>
      <c r="B149" s="40" t="s">
        <v>505</v>
      </c>
      <c r="C149"/>
      <c r="D149" s="20">
        <v>28221181</v>
      </c>
      <c r="E149">
        <v>18</v>
      </c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W149" s="43">
        <f t="shared" si="74"/>
        <v>0</v>
      </c>
      <c r="X149" s="43">
        <f t="shared" si="75"/>
        <v>0</v>
      </c>
      <c r="Y149" s="43">
        <f t="shared" si="76"/>
        <v>0</v>
      </c>
      <c r="Z149" s="43">
        <f t="shared" si="77"/>
        <v>0</v>
      </c>
      <c r="AA149" s="43">
        <f t="shared" si="78"/>
        <v>0</v>
      </c>
      <c r="AB149" s="43">
        <f t="shared" si="79"/>
        <v>0</v>
      </c>
      <c r="AC149" s="43">
        <f t="shared" si="80"/>
        <v>0</v>
      </c>
      <c r="AD149" s="43">
        <f t="shared" si="81"/>
        <v>0</v>
      </c>
      <c r="AE149" s="43">
        <f t="shared" si="82"/>
        <v>0</v>
      </c>
      <c r="AF149" s="43">
        <f t="shared" si="83"/>
        <v>0</v>
      </c>
      <c r="AG149" s="43">
        <f t="shared" si="84"/>
        <v>0</v>
      </c>
      <c r="AH149" s="43">
        <f t="shared" si="85"/>
        <v>0</v>
      </c>
      <c r="AI149" s="43">
        <f t="shared" si="86"/>
        <v>0</v>
      </c>
      <c r="AJ149" s="43">
        <f t="shared" si="87"/>
        <v>0</v>
      </c>
      <c r="AK149" s="43">
        <f t="shared" si="88"/>
        <v>0</v>
      </c>
      <c r="AL149" s="43">
        <f t="shared" si="89"/>
        <v>0</v>
      </c>
    </row>
    <row r="150" spans="1:38" ht="12.75">
      <c r="A150" t="s">
        <v>493</v>
      </c>
      <c r="B150" s="40" t="s">
        <v>505</v>
      </c>
      <c r="C150"/>
      <c r="D150" s="20">
        <v>70472846</v>
      </c>
      <c r="E150">
        <f>44+11+5</f>
        <v>60</v>
      </c>
      <c r="F150">
        <f>44+10+4</f>
        <v>58</v>
      </c>
      <c r="G150"/>
      <c r="H150">
        <f>44+11+5</f>
        <v>60</v>
      </c>
      <c r="I150">
        <f>9+3+2</f>
        <v>14</v>
      </c>
      <c r="J150">
        <v>44</v>
      </c>
      <c r="K150"/>
      <c r="L150">
        <f>44+11+5</f>
        <v>60</v>
      </c>
      <c r="M150"/>
      <c r="N150">
        <v>28</v>
      </c>
      <c r="O150">
        <f>21+8+3</f>
        <v>32</v>
      </c>
      <c r="P150"/>
      <c r="Q150"/>
      <c r="R150">
        <f>6+1</f>
        <v>7</v>
      </c>
      <c r="S150">
        <v>4</v>
      </c>
      <c r="W150" s="43">
        <f t="shared" si="74"/>
        <v>0.823012029342479</v>
      </c>
      <c r="X150" s="43">
        <f t="shared" si="75"/>
        <v>0</v>
      </c>
      <c r="Y150" s="43">
        <f t="shared" si="76"/>
        <v>0.8513917544922196</v>
      </c>
      <c r="Z150" s="43">
        <f t="shared" si="77"/>
        <v>0.19865807604818456</v>
      </c>
      <c r="AA150" s="43">
        <f t="shared" si="78"/>
        <v>0.6243539532942943</v>
      </c>
      <c r="AB150" s="43">
        <f t="shared" si="79"/>
        <v>0</v>
      </c>
      <c r="AC150" s="43">
        <f t="shared" si="80"/>
        <v>0.8513917544922196</v>
      </c>
      <c r="AD150" s="43">
        <f t="shared" si="81"/>
        <v>0</v>
      </c>
      <c r="AE150" s="43">
        <f t="shared" si="82"/>
        <v>0.3973161520963691</v>
      </c>
      <c r="AF150" s="43">
        <f t="shared" si="83"/>
        <v>0.45407560239585043</v>
      </c>
      <c r="AG150" s="43">
        <f t="shared" si="84"/>
        <v>0</v>
      </c>
      <c r="AH150" s="43">
        <f t="shared" si="85"/>
        <v>0</v>
      </c>
      <c r="AI150" s="43">
        <f t="shared" si="86"/>
        <v>0.09932903802409228</v>
      </c>
      <c r="AJ150" s="43">
        <f t="shared" si="87"/>
        <v>0.056759450299481304</v>
      </c>
      <c r="AK150" s="43">
        <f t="shared" si="88"/>
        <v>0</v>
      </c>
      <c r="AL150" s="43">
        <f t="shared" si="89"/>
        <v>0</v>
      </c>
    </row>
    <row r="151" spans="1:38" ht="12.75">
      <c r="A151" t="s">
        <v>494</v>
      </c>
      <c r="B151" s="40" t="s">
        <v>505</v>
      </c>
      <c r="C151"/>
      <c r="D151" s="20">
        <v>7112359</v>
      </c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W151" s="43">
        <f t="shared" si="74"/>
        <v>0</v>
      </c>
      <c r="X151" s="43">
        <f t="shared" si="75"/>
        <v>0</v>
      </c>
      <c r="Y151" s="43">
        <f t="shared" si="76"/>
        <v>0</v>
      </c>
      <c r="Z151" s="43">
        <f t="shared" si="77"/>
        <v>0</v>
      </c>
      <c r="AA151" s="43">
        <f t="shared" si="78"/>
        <v>0</v>
      </c>
      <c r="AB151" s="43">
        <f t="shared" si="79"/>
        <v>0</v>
      </c>
      <c r="AC151" s="43">
        <f t="shared" si="80"/>
        <v>0</v>
      </c>
      <c r="AD151" s="43">
        <f t="shared" si="81"/>
        <v>0</v>
      </c>
      <c r="AE151" s="43">
        <f t="shared" si="82"/>
        <v>0</v>
      </c>
      <c r="AF151" s="43">
        <f t="shared" si="83"/>
        <v>0</v>
      </c>
      <c r="AG151" s="43">
        <f t="shared" si="84"/>
        <v>0</v>
      </c>
      <c r="AH151" s="43">
        <f t="shared" si="85"/>
        <v>0</v>
      </c>
      <c r="AI151" s="43">
        <f t="shared" si="86"/>
        <v>0</v>
      </c>
      <c r="AJ151" s="43">
        <f t="shared" si="87"/>
        <v>0</v>
      </c>
      <c r="AK151" s="43">
        <f t="shared" si="88"/>
        <v>0</v>
      </c>
      <c r="AL151" s="43">
        <f t="shared" si="89"/>
        <v>0</v>
      </c>
    </row>
    <row r="152" spans="1:38" ht="12.75">
      <c r="A152" t="s">
        <v>495</v>
      </c>
      <c r="B152" s="40" t="s">
        <v>505</v>
      </c>
      <c r="C152"/>
      <c r="D152" s="20">
        <v>6198677</v>
      </c>
      <c r="E152">
        <v>4</v>
      </c>
      <c r="F152"/>
      <c r="G152"/>
      <c r="H152"/>
      <c r="I152"/>
      <c r="J152"/>
      <c r="K152">
        <v>4</v>
      </c>
      <c r="L152"/>
      <c r="M152"/>
      <c r="N152"/>
      <c r="O152"/>
      <c r="P152"/>
      <c r="Q152"/>
      <c r="R152"/>
      <c r="S152"/>
      <c r="W152" s="43">
        <f t="shared" si="74"/>
        <v>0</v>
      </c>
      <c r="X152" s="43">
        <f t="shared" si="75"/>
        <v>0</v>
      </c>
      <c r="Y152" s="43">
        <f t="shared" si="76"/>
        <v>0</v>
      </c>
      <c r="Z152" s="43">
        <f t="shared" si="77"/>
        <v>0</v>
      </c>
      <c r="AA152" s="43">
        <f t="shared" si="78"/>
        <v>0</v>
      </c>
      <c r="AB152" s="43">
        <f t="shared" si="79"/>
        <v>0.6452989888003521</v>
      </c>
      <c r="AC152" s="43">
        <f t="shared" si="80"/>
        <v>0</v>
      </c>
      <c r="AD152" s="43">
        <f t="shared" si="81"/>
        <v>0</v>
      </c>
      <c r="AE152" s="43">
        <f t="shared" si="82"/>
        <v>0</v>
      </c>
      <c r="AF152" s="43">
        <f t="shared" si="83"/>
        <v>0</v>
      </c>
      <c r="AG152" s="43">
        <f t="shared" si="84"/>
        <v>0</v>
      </c>
      <c r="AH152" s="43">
        <f t="shared" si="85"/>
        <v>0</v>
      </c>
      <c r="AI152" s="43">
        <f t="shared" si="86"/>
        <v>0</v>
      </c>
      <c r="AJ152" s="43">
        <f t="shared" si="87"/>
        <v>0</v>
      </c>
      <c r="AK152" s="43">
        <f t="shared" si="88"/>
        <v>0</v>
      </c>
      <c r="AL152" s="43">
        <f t="shared" si="89"/>
        <v>0</v>
      </c>
    </row>
    <row r="153" spans="1:38" ht="12.75">
      <c r="A153" t="s">
        <v>496</v>
      </c>
      <c r="B153" s="40" t="s">
        <v>505</v>
      </c>
      <c r="C153"/>
      <c r="D153" s="20">
        <v>2596561</v>
      </c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W153" s="43">
        <f t="shared" si="74"/>
        <v>0</v>
      </c>
      <c r="X153" s="43">
        <f t="shared" si="75"/>
        <v>0</v>
      </c>
      <c r="Y153" s="43">
        <f t="shared" si="76"/>
        <v>0</v>
      </c>
      <c r="Z153" s="43">
        <f t="shared" si="77"/>
        <v>0</v>
      </c>
      <c r="AA153" s="43">
        <f t="shared" si="78"/>
        <v>0</v>
      </c>
      <c r="AB153" s="43">
        <f t="shared" si="79"/>
        <v>0</v>
      </c>
      <c r="AC153" s="43">
        <f t="shared" si="80"/>
        <v>0</v>
      </c>
      <c r="AD153" s="43">
        <f t="shared" si="81"/>
        <v>0</v>
      </c>
      <c r="AE153" s="43">
        <f t="shared" si="82"/>
        <v>0</v>
      </c>
      <c r="AF153" s="43">
        <f t="shared" si="83"/>
        <v>0</v>
      </c>
      <c r="AG153" s="43">
        <f t="shared" si="84"/>
        <v>0</v>
      </c>
      <c r="AH153" s="43">
        <f t="shared" si="85"/>
        <v>0</v>
      </c>
      <c r="AI153" s="43">
        <f t="shared" si="86"/>
        <v>0</v>
      </c>
      <c r="AJ153" s="43">
        <f t="shared" si="87"/>
        <v>0</v>
      </c>
      <c r="AK153" s="43">
        <f t="shared" si="88"/>
        <v>0</v>
      </c>
      <c r="AL153" s="43">
        <f t="shared" si="89"/>
        <v>0</v>
      </c>
    </row>
    <row r="154" spans="1:38" ht="12.75">
      <c r="A154" t="s">
        <v>497</v>
      </c>
      <c r="B154" s="40" t="s">
        <v>505</v>
      </c>
      <c r="C154"/>
      <c r="D154" s="20">
        <v>3971941</v>
      </c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W154" s="43">
        <f t="shared" si="74"/>
        <v>0</v>
      </c>
      <c r="X154" s="43">
        <f t="shared" si="75"/>
        <v>0</v>
      </c>
      <c r="Y154" s="43">
        <f t="shared" si="76"/>
        <v>0</v>
      </c>
      <c r="Z154" s="43">
        <f t="shared" si="77"/>
        <v>0</v>
      </c>
      <c r="AA154" s="43">
        <f t="shared" si="78"/>
        <v>0</v>
      </c>
      <c r="AB154" s="43">
        <f t="shared" si="79"/>
        <v>0</v>
      </c>
      <c r="AC154" s="43">
        <f t="shared" si="80"/>
        <v>0</v>
      </c>
      <c r="AD154" s="43">
        <f t="shared" si="81"/>
        <v>0</v>
      </c>
      <c r="AE154" s="43">
        <f t="shared" si="82"/>
        <v>0</v>
      </c>
      <c r="AF154" s="43">
        <f t="shared" si="83"/>
        <v>0</v>
      </c>
      <c r="AG154" s="43">
        <f t="shared" si="84"/>
        <v>0</v>
      </c>
      <c r="AH154" s="43">
        <f t="shared" si="85"/>
        <v>0</v>
      </c>
      <c r="AI154" s="43">
        <f t="shared" si="86"/>
        <v>0</v>
      </c>
      <c r="AJ154" s="43">
        <f t="shared" si="87"/>
        <v>0</v>
      </c>
      <c r="AK154" s="43">
        <f t="shared" si="88"/>
        <v>0</v>
      </c>
      <c r="AL154" s="43">
        <f t="shared" si="89"/>
        <v>0</v>
      </c>
    </row>
    <row r="155" spans="1:38" ht="12.75">
      <c r="A155" t="s">
        <v>498</v>
      </c>
      <c r="B155" s="40" t="s">
        <v>505</v>
      </c>
      <c r="C155"/>
      <c r="D155" s="20">
        <v>3311640</v>
      </c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W155" s="43">
        <f t="shared" si="74"/>
        <v>0</v>
      </c>
      <c r="X155" s="43">
        <f t="shared" si="75"/>
        <v>0</v>
      </c>
      <c r="Y155" s="43">
        <f t="shared" si="76"/>
        <v>0</v>
      </c>
      <c r="Z155" s="43">
        <f t="shared" si="77"/>
        <v>0</v>
      </c>
      <c r="AA155" s="43">
        <f t="shared" si="78"/>
        <v>0</v>
      </c>
      <c r="AB155" s="43">
        <f t="shared" si="79"/>
        <v>0</v>
      </c>
      <c r="AC155" s="43">
        <f t="shared" si="80"/>
        <v>0</v>
      </c>
      <c r="AD155" s="43">
        <f t="shared" si="81"/>
        <v>0</v>
      </c>
      <c r="AE155" s="43">
        <f t="shared" si="82"/>
        <v>0</v>
      </c>
      <c r="AF155" s="43">
        <f t="shared" si="83"/>
        <v>0</v>
      </c>
      <c r="AG155" s="43">
        <f t="shared" si="84"/>
        <v>0</v>
      </c>
      <c r="AH155" s="43">
        <f t="shared" si="85"/>
        <v>0</v>
      </c>
      <c r="AI155" s="43">
        <f t="shared" si="86"/>
        <v>0</v>
      </c>
      <c r="AJ155" s="43">
        <f t="shared" si="87"/>
        <v>0</v>
      </c>
      <c r="AK155" s="43">
        <f t="shared" si="88"/>
        <v>0</v>
      </c>
      <c r="AL155" s="43">
        <f t="shared" si="89"/>
        <v>0</v>
      </c>
    </row>
    <row r="156" spans="1:38" ht="12.75">
      <c r="A156" t="s">
        <v>499</v>
      </c>
      <c r="B156" s="40" t="s">
        <v>505</v>
      </c>
      <c r="C156"/>
      <c r="D156" s="20">
        <v>4277000</v>
      </c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W156" s="43">
        <f t="shared" si="74"/>
        <v>0</v>
      </c>
      <c r="X156" s="43">
        <f t="shared" si="75"/>
        <v>0</v>
      </c>
      <c r="Y156" s="43">
        <f t="shared" si="76"/>
        <v>0</v>
      </c>
      <c r="Z156" s="43">
        <f t="shared" si="77"/>
        <v>0</v>
      </c>
      <c r="AA156" s="43">
        <f t="shared" si="78"/>
        <v>0</v>
      </c>
      <c r="AB156" s="43">
        <f t="shared" si="79"/>
        <v>0</v>
      </c>
      <c r="AC156" s="43">
        <f t="shared" si="80"/>
        <v>0</v>
      </c>
      <c r="AD156" s="43">
        <f t="shared" si="81"/>
        <v>0</v>
      </c>
      <c r="AE156" s="43">
        <f t="shared" si="82"/>
        <v>0</v>
      </c>
      <c r="AF156" s="43">
        <f t="shared" si="83"/>
        <v>0</v>
      </c>
      <c r="AG156" s="43">
        <f t="shared" si="84"/>
        <v>0</v>
      </c>
      <c r="AH156" s="43">
        <f t="shared" si="85"/>
        <v>0</v>
      </c>
      <c r="AI156" s="43">
        <f t="shared" si="86"/>
        <v>0</v>
      </c>
      <c r="AJ156" s="43">
        <f t="shared" si="87"/>
        <v>0</v>
      </c>
      <c r="AK156" s="43">
        <f t="shared" si="88"/>
        <v>0</v>
      </c>
      <c r="AL156" s="43">
        <f t="shared" si="89"/>
        <v>0</v>
      </c>
    </row>
    <row r="157" spans="1:38" ht="12.75">
      <c r="A157" t="s">
        <v>500</v>
      </c>
      <c r="B157" s="40" t="s">
        <v>505</v>
      </c>
      <c r="C157"/>
      <c r="D157" s="20">
        <v>928635</v>
      </c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W157" s="43">
        <f t="shared" si="74"/>
        <v>0</v>
      </c>
      <c r="X157" s="43">
        <f t="shared" si="75"/>
        <v>0</v>
      </c>
      <c r="Y157" s="43">
        <f t="shared" si="76"/>
        <v>0</v>
      </c>
      <c r="Z157" s="43">
        <f t="shared" si="77"/>
        <v>0</v>
      </c>
      <c r="AA157" s="43">
        <f t="shared" si="78"/>
        <v>0</v>
      </c>
      <c r="AB157" s="43">
        <f t="shared" si="79"/>
        <v>0</v>
      </c>
      <c r="AC157" s="43">
        <f t="shared" si="80"/>
        <v>0</v>
      </c>
      <c r="AD157" s="43">
        <f t="shared" si="81"/>
        <v>0</v>
      </c>
      <c r="AE157" s="43">
        <f t="shared" si="82"/>
        <v>0</v>
      </c>
      <c r="AF157" s="43">
        <f t="shared" si="83"/>
        <v>0</v>
      </c>
      <c r="AG157" s="43">
        <f t="shared" si="84"/>
        <v>0</v>
      </c>
      <c r="AH157" s="43">
        <f t="shared" si="85"/>
        <v>0</v>
      </c>
      <c r="AI157" s="43">
        <f t="shared" si="86"/>
        <v>0</v>
      </c>
      <c r="AJ157" s="43">
        <f t="shared" si="87"/>
        <v>0</v>
      </c>
      <c r="AK157" s="43">
        <f t="shared" si="88"/>
        <v>0</v>
      </c>
      <c r="AL157" s="43">
        <f t="shared" si="89"/>
        <v>0</v>
      </c>
    </row>
    <row r="158" spans="1:38" ht="12.75">
      <c r="A158" t="s">
        <v>501</v>
      </c>
      <c r="B158" s="40" t="s">
        <v>505</v>
      </c>
      <c r="C158"/>
      <c r="D158" s="20">
        <v>23513330</v>
      </c>
      <c r="E158">
        <v>0</v>
      </c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W158" s="43">
        <f t="shared" si="74"/>
        <v>0</v>
      </c>
      <c r="X158" s="43">
        <f t="shared" si="75"/>
        <v>0</v>
      </c>
      <c r="Y158" s="43">
        <f t="shared" si="76"/>
        <v>0</v>
      </c>
      <c r="Z158" s="43">
        <f t="shared" si="77"/>
        <v>0</v>
      </c>
      <c r="AA158" s="43">
        <f t="shared" si="78"/>
        <v>0</v>
      </c>
      <c r="AB158" s="43">
        <f t="shared" si="79"/>
        <v>0</v>
      </c>
      <c r="AC158" s="43">
        <f t="shared" si="80"/>
        <v>0</v>
      </c>
      <c r="AD158" s="43">
        <f t="shared" si="81"/>
        <v>0</v>
      </c>
      <c r="AE158" s="43">
        <f t="shared" si="82"/>
        <v>0</v>
      </c>
      <c r="AF158" s="43">
        <f t="shared" si="83"/>
        <v>0</v>
      </c>
      <c r="AG158" s="43">
        <f t="shared" si="84"/>
        <v>0</v>
      </c>
      <c r="AH158" s="43">
        <f t="shared" si="85"/>
        <v>0</v>
      </c>
      <c r="AI158" s="43">
        <f t="shared" si="86"/>
        <v>0</v>
      </c>
      <c r="AJ158" s="43">
        <f t="shared" si="87"/>
        <v>0</v>
      </c>
      <c r="AK158" s="43">
        <f t="shared" si="88"/>
        <v>0</v>
      </c>
      <c r="AL158" s="43">
        <f t="shared" si="89"/>
        <v>0</v>
      </c>
    </row>
    <row r="159" spans="1:38" ht="12.75">
      <c r="A159" t="s">
        <v>502</v>
      </c>
      <c r="B159" s="40" t="s">
        <v>505</v>
      </c>
      <c r="C159"/>
      <c r="D159" s="20">
        <v>19747586</v>
      </c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W159" s="43">
        <f t="shared" si="74"/>
        <v>0</v>
      </c>
      <c r="X159" s="43">
        <f t="shared" si="75"/>
        <v>0</v>
      </c>
      <c r="Y159" s="43">
        <f t="shared" si="76"/>
        <v>0</v>
      </c>
      <c r="Z159" s="43">
        <f t="shared" si="77"/>
        <v>0</v>
      </c>
      <c r="AA159" s="43">
        <f t="shared" si="78"/>
        <v>0</v>
      </c>
      <c r="AB159" s="43">
        <f t="shared" si="79"/>
        <v>0</v>
      </c>
      <c r="AC159" s="43">
        <f t="shared" si="80"/>
        <v>0</v>
      </c>
      <c r="AD159" s="43">
        <f t="shared" si="81"/>
        <v>0</v>
      </c>
      <c r="AE159" s="43">
        <f t="shared" si="82"/>
        <v>0</v>
      </c>
      <c r="AF159" s="43">
        <f t="shared" si="83"/>
        <v>0</v>
      </c>
      <c r="AG159" s="43">
        <f t="shared" si="84"/>
        <v>0</v>
      </c>
      <c r="AH159" s="43">
        <f t="shared" si="85"/>
        <v>0</v>
      </c>
      <c r="AI159" s="43">
        <f t="shared" si="86"/>
        <v>0</v>
      </c>
      <c r="AJ159" s="43">
        <f t="shared" si="87"/>
        <v>0</v>
      </c>
      <c r="AK159" s="43">
        <f t="shared" si="88"/>
        <v>0</v>
      </c>
      <c r="AL159" s="43">
        <f t="shared" si="89"/>
        <v>0</v>
      </c>
    </row>
    <row r="160" spans="1:38" ht="12.75">
      <c r="A160" t="s">
        <v>503</v>
      </c>
      <c r="B160" s="40" t="s">
        <v>505</v>
      </c>
      <c r="C160"/>
      <c r="D160" s="20">
        <v>71892807</v>
      </c>
      <c r="E160">
        <v>0</v>
      </c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W160" s="43">
        <f t="shared" si="74"/>
        <v>0</v>
      </c>
      <c r="X160" s="43">
        <f t="shared" si="75"/>
        <v>0</v>
      </c>
      <c r="Y160" s="43">
        <f t="shared" si="76"/>
        <v>0</v>
      </c>
      <c r="Z160" s="43">
        <f t="shared" si="77"/>
        <v>0</v>
      </c>
      <c r="AA160" s="43">
        <f t="shared" si="78"/>
        <v>0</v>
      </c>
      <c r="AB160" s="43">
        <f t="shared" si="79"/>
        <v>0</v>
      </c>
      <c r="AC160" s="43">
        <f t="shared" si="80"/>
        <v>0</v>
      </c>
      <c r="AD160" s="43">
        <f t="shared" si="81"/>
        <v>0</v>
      </c>
      <c r="AE160" s="43">
        <f t="shared" si="82"/>
        <v>0</v>
      </c>
      <c r="AF160" s="43">
        <f t="shared" si="83"/>
        <v>0</v>
      </c>
      <c r="AG160" s="43">
        <f t="shared" si="84"/>
        <v>0</v>
      </c>
      <c r="AH160" s="43">
        <f t="shared" si="85"/>
        <v>0</v>
      </c>
      <c r="AI160" s="43">
        <f t="shared" si="86"/>
        <v>0</v>
      </c>
      <c r="AJ160" s="43">
        <f t="shared" si="87"/>
        <v>0</v>
      </c>
      <c r="AK160" s="43">
        <f t="shared" si="88"/>
        <v>0</v>
      </c>
      <c r="AL160" s="43">
        <f t="shared" si="89"/>
        <v>0</v>
      </c>
    </row>
    <row r="161" spans="1:38" ht="12.75">
      <c r="A161" t="s">
        <v>504</v>
      </c>
      <c r="B161" s="40" t="s">
        <v>505</v>
      </c>
      <c r="C161"/>
      <c r="D161" s="20">
        <v>4621399</v>
      </c>
      <c r="E161">
        <v>10</v>
      </c>
      <c r="F161">
        <v>10</v>
      </c>
      <c r="G161">
        <v>10</v>
      </c>
      <c r="H161"/>
      <c r="I161">
        <v>10</v>
      </c>
      <c r="J161"/>
      <c r="K161"/>
      <c r="L161">
        <v>10</v>
      </c>
      <c r="M161"/>
      <c r="N161">
        <v>10</v>
      </c>
      <c r="O161">
        <v>10</v>
      </c>
      <c r="P161"/>
      <c r="Q161"/>
      <c r="R161"/>
      <c r="S161"/>
      <c r="W161" s="43">
        <f t="shared" si="74"/>
        <v>2.1638469216789114</v>
      </c>
      <c r="X161" s="43">
        <f t="shared" si="75"/>
        <v>2.1638469216789114</v>
      </c>
      <c r="Y161" s="43">
        <f t="shared" si="76"/>
        <v>0</v>
      </c>
      <c r="Z161" s="43">
        <f t="shared" si="77"/>
        <v>2.1638469216789114</v>
      </c>
      <c r="AA161" s="43">
        <f t="shared" si="78"/>
        <v>0</v>
      </c>
      <c r="AB161" s="43">
        <f t="shared" si="79"/>
        <v>0</v>
      </c>
      <c r="AC161" s="43">
        <f t="shared" si="80"/>
        <v>2.1638469216789114</v>
      </c>
      <c r="AD161" s="43">
        <f t="shared" si="81"/>
        <v>0</v>
      </c>
      <c r="AE161" s="43">
        <f t="shared" si="82"/>
        <v>2.1638469216789114</v>
      </c>
      <c r="AF161" s="43">
        <f t="shared" si="83"/>
        <v>2.1638469216789114</v>
      </c>
      <c r="AG161" s="43">
        <f t="shared" si="84"/>
        <v>0</v>
      </c>
      <c r="AH161" s="43">
        <f t="shared" si="85"/>
        <v>0</v>
      </c>
      <c r="AI161" s="43">
        <f t="shared" si="86"/>
        <v>0</v>
      </c>
      <c r="AJ161" s="43">
        <f t="shared" si="87"/>
        <v>0</v>
      </c>
      <c r="AK161" s="43">
        <f t="shared" si="88"/>
        <v>0</v>
      </c>
      <c r="AL161" s="43">
        <f t="shared" si="89"/>
        <v>0</v>
      </c>
    </row>
    <row r="162" spans="1:38" s="44" customFormat="1" ht="12.75">
      <c r="A162" s="44" t="s">
        <v>153</v>
      </c>
      <c r="B162" s="44" t="s">
        <v>505</v>
      </c>
      <c r="D162" s="47">
        <f>SUM(D138:D161)</f>
        <v>644449760</v>
      </c>
      <c r="E162" s="47">
        <f aca="true" t="shared" si="90" ref="E162:U162">SUM(E138:E161)</f>
        <v>105</v>
      </c>
      <c r="F162" s="47">
        <f t="shared" si="90"/>
        <v>81</v>
      </c>
      <c r="G162" s="47">
        <f t="shared" si="90"/>
        <v>23</v>
      </c>
      <c r="H162" s="47">
        <f t="shared" si="90"/>
        <v>60</v>
      </c>
      <c r="I162" s="47">
        <f t="shared" si="90"/>
        <v>33</v>
      </c>
      <c r="J162" s="47">
        <f t="shared" si="90"/>
        <v>44</v>
      </c>
      <c r="K162" s="47">
        <f t="shared" si="90"/>
        <v>4</v>
      </c>
      <c r="L162" s="47">
        <f t="shared" si="90"/>
        <v>83</v>
      </c>
      <c r="M162" s="47">
        <f t="shared" si="90"/>
        <v>0</v>
      </c>
      <c r="N162" s="47">
        <f t="shared" si="90"/>
        <v>47</v>
      </c>
      <c r="O162" s="47">
        <f t="shared" si="90"/>
        <v>42</v>
      </c>
      <c r="P162" s="47">
        <f t="shared" si="90"/>
        <v>0</v>
      </c>
      <c r="Q162" s="47">
        <f t="shared" si="90"/>
        <v>0</v>
      </c>
      <c r="R162" s="47">
        <f t="shared" si="90"/>
        <v>11</v>
      </c>
      <c r="S162" s="47">
        <f t="shared" si="90"/>
        <v>4</v>
      </c>
      <c r="T162" s="47">
        <f t="shared" si="90"/>
        <v>0</v>
      </c>
      <c r="U162" s="47">
        <f t="shared" si="90"/>
        <v>0</v>
      </c>
      <c r="W162" s="48">
        <f t="shared" si="74"/>
        <v>0.12568861845801602</v>
      </c>
      <c r="X162" s="48">
        <f t="shared" si="75"/>
        <v>0.035689360796720596</v>
      </c>
      <c r="Y162" s="48">
        <f t="shared" si="76"/>
        <v>0.09310268033927113</v>
      </c>
      <c r="Z162" s="48">
        <f t="shared" si="77"/>
        <v>0.05120647418659912</v>
      </c>
      <c r="AA162" s="48">
        <f t="shared" si="78"/>
        <v>0.0682752989154655</v>
      </c>
      <c r="AB162" s="48">
        <f t="shared" si="79"/>
        <v>0.006206845355951409</v>
      </c>
      <c r="AC162" s="48">
        <f t="shared" si="80"/>
        <v>0.12879204113599174</v>
      </c>
      <c r="AD162" s="48">
        <f t="shared" si="81"/>
        <v>0</v>
      </c>
      <c r="AE162" s="48">
        <f t="shared" si="82"/>
        <v>0.07293043293242905</v>
      </c>
      <c r="AF162" s="48">
        <f t="shared" si="83"/>
        <v>0.0651718762374898</v>
      </c>
      <c r="AG162" s="48">
        <f t="shared" si="84"/>
        <v>0</v>
      </c>
      <c r="AH162" s="48">
        <f t="shared" si="85"/>
        <v>0</v>
      </c>
      <c r="AI162" s="48">
        <f t="shared" si="86"/>
        <v>0.017068824728866373</v>
      </c>
      <c r="AJ162" s="48">
        <f t="shared" si="87"/>
        <v>0.006206845355951409</v>
      </c>
      <c r="AK162" s="48">
        <f t="shared" si="88"/>
        <v>0</v>
      </c>
      <c r="AL162" s="48">
        <f t="shared" si="89"/>
        <v>0</v>
      </c>
    </row>
    <row r="163" spans="6:18" ht="12.75">
      <c r="F163"/>
      <c r="G163"/>
      <c r="H163"/>
      <c r="I163"/>
      <c r="J163"/>
      <c r="K163"/>
      <c r="L163"/>
      <c r="M163"/>
      <c r="N163"/>
      <c r="O163"/>
      <c r="P163"/>
      <c r="Q163"/>
      <c r="R163"/>
    </row>
    <row r="164" spans="6:18" ht="12.75">
      <c r="F164"/>
      <c r="G164"/>
      <c r="H164"/>
      <c r="I164"/>
      <c r="J164"/>
      <c r="K164"/>
      <c r="L164"/>
      <c r="M164"/>
      <c r="N164"/>
      <c r="O164"/>
      <c r="P164"/>
      <c r="Q164"/>
      <c r="R164"/>
    </row>
    <row r="165" spans="6:18" ht="12.75">
      <c r="F165"/>
      <c r="G165"/>
      <c r="H165"/>
      <c r="I165"/>
      <c r="J165"/>
      <c r="K165"/>
      <c r="L165"/>
      <c r="M165"/>
      <c r="N165"/>
      <c r="O165"/>
      <c r="P165"/>
      <c r="Q165"/>
      <c r="R165"/>
    </row>
    <row r="166" spans="6:18" ht="12.75">
      <c r="F166"/>
      <c r="G166"/>
      <c r="H166"/>
      <c r="I166"/>
      <c r="J166"/>
      <c r="K166"/>
      <c r="L166"/>
      <c r="M166"/>
      <c r="N166"/>
      <c r="O166"/>
      <c r="P166"/>
      <c r="Q166"/>
      <c r="R166"/>
    </row>
    <row r="167" spans="6:18" ht="12.75">
      <c r="F167"/>
      <c r="G167"/>
      <c r="H167"/>
      <c r="I167"/>
      <c r="J167"/>
      <c r="K167"/>
      <c r="L167"/>
      <c r="M167"/>
      <c r="N167"/>
      <c r="O167"/>
      <c r="P167"/>
      <c r="Q167"/>
      <c r="R167"/>
    </row>
    <row r="168" spans="6:18" ht="12.75">
      <c r="F168"/>
      <c r="G168"/>
      <c r="H168"/>
      <c r="I168"/>
      <c r="J168"/>
      <c r="K168"/>
      <c r="L168"/>
      <c r="M168"/>
      <c r="N168"/>
      <c r="O168"/>
      <c r="P168"/>
      <c r="Q168"/>
      <c r="R168"/>
    </row>
    <row r="169" spans="6:18" ht="12.75">
      <c r="F169"/>
      <c r="G169"/>
      <c r="H169"/>
      <c r="I169"/>
      <c r="J169"/>
      <c r="K169"/>
      <c r="L169"/>
      <c r="M169"/>
      <c r="N169"/>
      <c r="O169"/>
      <c r="P169"/>
      <c r="Q169"/>
      <c r="R169"/>
    </row>
    <row r="170" spans="6:18" ht="12.75">
      <c r="F170"/>
      <c r="G170"/>
      <c r="H170"/>
      <c r="I170"/>
      <c r="J170"/>
      <c r="K170"/>
      <c r="L170"/>
      <c r="M170"/>
      <c r="N170"/>
      <c r="O170"/>
      <c r="P170"/>
      <c r="Q170"/>
      <c r="R170"/>
    </row>
  </sheetData>
  <mergeCells count="2">
    <mergeCell ref="F1:Q1"/>
    <mergeCell ref="W1:AH1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R70"/>
  <sheetViews>
    <sheetView workbookViewId="0" topLeftCell="A1">
      <selection activeCell="R3" sqref="R3:R50"/>
    </sheetView>
  </sheetViews>
  <sheetFormatPr defaultColWidth="9.140625" defaultRowHeight="12.75"/>
  <cols>
    <col min="1" max="1" width="27.140625" style="0" customWidth="1"/>
    <col min="2" max="10" width="8.8515625" style="0" customWidth="1"/>
    <col min="11" max="11" width="27.140625" style="0" customWidth="1"/>
    <col min="12" max="16384" width="8.8515625" style="0" customWidth="1"/>
  </cols>
  <sheetData>
    <row r="2" spans="2:18" ht="12.75">
      <c r="B2" s="5" t="s">
        <v>221</v>
      </c>
      <c r="C2" s="5" t="s">
        <v>220</v>
      </c>
      <c r="D2" s="5" t="s">
        <v>160</v>
      </c>
      <c r="E2" s="5" t="s">
        <v>215</v>
      </c>
      <c r="F2" s="5" t="s">
        <v>133</v>
      </c>
      <c r="G2" s="5" t="s">
        <v>161</v>
      </c>
      <c r="L2" s="5" t="s">
        <v>221</v>
      </c>
      <c r="M2" s="5" t="s">
        <v>220</v>
      </c>
      <c r="N2" s="5" t="s">
        <v>160</v>
      </c>
      <c r="O2" s="5" t="s">
        <v>215</v>
      </c>
      <c r="P2" s="5" t="s">
        <v>133</v>
      </c>
      <c r="Q2" s="5" t="s">
        <v>161</v>
      </c>
      <c r="R2" s="5" t="s">
        <v>153</v>
      </c>
    </row>
    <row r="3" spans="1:18" ht="12.75">
      <c r="A3" s="4" t="s">
        <v>304</v>
      </c>
      <c r="B3" t="s">
        <v>111</v>
      </c>
      <c r="C3" t="s">
        <v>1</v>
      </c>
      <c r="D3" t="s">
        <v>5</v>
      </c>
      <c r="E3" t="s">
        <v>19</v>
      </c>
      <c r="F3" t="s">
        <v>25</v>
      </c>
      <c r="G3" t="s">
        <v>8</v>
      </c>
      <c r="K3" s="4" t="s">
        <v>304</v>
      </c>
      <c r="L3">
        <v>4</v>
      </c>
      <c r="M3">
        <v>2</v>
      </c>
      <c r="N3">
        <v>2</v>
      </c>
      <c r="O3">
        <v>3</v>
      </c>
      <c r="P3">
        <v>2</v>
      </c>
      <c r="Q3">
        <v>5</v>
      </c>
      <c r="R3">
        <f>SUM(L3:Q3)</f>
        <v>18</v>
      </c>
    </row>
    <row r="4" spans="1:18" ht="12.75">
      <c r="A4" s="4" t="s">
        <v>303</v>
      </c>
      <c r="B4" t="s">
        <v>111</v>
      </c>
      <c r="C4" t="s">
        <v>1</v>
      </c>
      <c r="D4" t="s">
        <v>6</v>
      </c>
      <c r="E4" t="s">
        <v>19</v>
      </c>
      <c r="F4" t="s">
        <v>25</v>
      </c>
      <c r="G4" t="s">
        <v>8</v>
      </c>
      <c r="K4" s="4" t="s">
        <v>303</v>
      </c>
      <c r="L4">
        <v>4</v>
      </c>
      <c r="M4">
        <v>2</v>
      </c>
      <c r="N4">
        <v>1</v>
      </c>
      <c r="O4">
        <v>3</v>
      </c>
      <c r="P4">
        <v>2</v>
      </c>
      <c r="Q4">
        <v>5</v>
      </c>
      <c r="R4">
        <f aca="true" t="shared" si="0" ref="R4:R67">SUM(L4:Q4)</f>
        <v>17</v>
      </c>
    </row>
    <row r="5" spans="1:18" ht="12.75">
      <c r="A5" s="4" t="s">
        <v>302</v>
      </c>
      <c r="B5" t="s">
        <v>112</v>
      </c>
      <c r="C5" t="s">
        <v>2</v>
      </c>
      <c r="D5" t="s">
        <v>5</v>
      </c>
      <c r="E5" t="s">
        <v>20</v>
      </c>
      <c r="F5" t="s">
        <v>25</v>
      </c>
      <c r="G5" t="s">
        <v>9</v>
      </c>
      <c r="K5" s="4" t="s">
        <v>302</v>
      </c>
      <c r="L5">
        <v>3</v>
      </c>
      <c r="M5">
        <v>2</v>
      </c>
      <c r="N5">
        <v>2</v>
      </c>
      <c r="O5">
        <v>2</v>
      </c>
      <c r="P5">
        <v>2</v>
      </c>
      <c r="Q5">
        <v>6</v>
      </c>
      <c r="R5">
        <f t="shared" si="0"/>
        <v>17</v>
      </c>
    </row>
    <row r="6" spans="1:18" ht="12.75">
      <c r="A6" s="4" t="s">
        <v>308</v>
      </c>
      <c r="B6" t="s">
        <v>111</v>
      </c>
      <c r="C6" t="s">
        <v>3</v>
      </c>
      <c r="D6" t="s">
        <v>7</v>
      </c>
      <c r="E6" t="s">
        <v>20</v>
      </c>
      <c r="F6" t="s">
        <v>25</v>
      </c>
      <c r="G6" t="s">
        <v>10</v>
      </c>
      <c r="K6" s="4" t="s">
        <v>308</v>
      </c>
      <c r="L6">
        <v>4</v>
      </c>
      <c r="M6">
        <v>1</v>
      </c>
      <c r="N6">
        <v>1</v>
      </c>
      <c r="O6">
        <v>2</v>
      </c>
      <c r="P6">
        <v>2</v>
      </c>
      <c r="Q6">
        <v>4</v>
      </c>
      <c r="R6">
        <f t="shared" si="0"/>
        <v>14</v>
      </c>
    </row>
    <row r="7" spans="1:18" ht="12.75">
      <c r="A7" s="4" t="s">
        <v>300</v>
      </c>
      <c r="B7" t="s">
        <v>113</v>
      </c>
      <c r="C7" t="s">
        <v>3</v>
      </c>
      <c r="D7" t="s">
        <v>5</v>
      </c>
      <c r="E7" t="s">
        <v>21</v>
      </c>
      <c r="F7" t="s">
        <v>26</v>
      </c>
      <c r="G7" t="s">
        <v>11</v>
      </c>
      <c r="K7" s="4" t="s">
        <v>300</v>
      </c>
      <c r="L7">
        <v>3</v>
      </c>
      <c r="M7">
        <v>1</v>
      </c>
      <c r="N7">
        <v>2</v>
      </c>
      <c r="O7">
        <v>4</v>
      </c>
      <c r="P7">
        <v>1</v>
      </c>
      <c r="Q7">
        <v>4</v>
      </c>
      <c r="R7">
        <f t="shared" si="0"/>
        <v>15</v>
      </c>
    </row>
    <row r="8" spans="1:18" ht="12.75">
      <c r="A8" s="4" t="s">
        <v>314</v>
      </c>
      <c r="B8" t="s">
        <v>114</v>
      </c>
      <c r="C8" t="s">
        <v>1</v>
      </c>
      <c r="D8" t="s">
        <v>229</v>
      </c>
      <c r="E8" t="s">
        <v>21</v>
      </c>
      <c r="F8" t="s">
        <v>25</v>
      </c>
      <c r="G8" t="s">
        <v>12</v>
      </c>
      <c r="K8" s="4" t="s">
        <v>314</v>
      </c>
      <c r="L8">
        <v>1</v>
      </c>
      <c r="M8">
        <v>2</v>
      </c>
      <c r="N8">
        <v>0</v>
      </c>
      <c r="O8">
        <v>4</v>
      </c>
      <c r="P8">
        <v>2</v>
      </c>
      <c r="Q8">
        <v>4</v>
      </c>
      <c r="R8">
        <f t="shared" si="0"/>
        <v>13</v>
      </c>
    </row>
    <row r="9" spans="1:18" ht="12.75">
      <c r="A9" s="4" t="s">
        <v>227</v>
      </c>
      <c r="B9" t="s">
        <v>115</v>
      </c>
      <c r="C9" t="s">
        <v>87</v>
      </c>
      <c r="D9" t="s">
        <v>7</v>
      </c>
      <c r="E9" t="s">
        <v>87</v>
      </c>
      <c r="F9" t="s">
        <v>229</v>
      </c>
      <c r="G9" t="s">
        <v>13</v>
      </c>
      <c r="K9" s="4" t="s">
        <v>227</v>
      </c>
      <c r="L9">
        <v>3</v>
      </c>
      <c r="M9">
        <v>0</v>
      </c>
      <c r="N9">
        <v>1</v>
      </c>
      <c r="O9">
        <v>0</v>
      </c>
      <c r="P9">
        <v>0</v>
      </c>
      <c r="Q9">
        <v>2</v>
      </c>
      <c r="R9">
        <f t="shared" si="0"/>
        <v>6</v>
      </c>
    </row>
    <row r="10" spans="1:18" ht="12.75">
      <c r="A10" s="4" t="s">
        <v>225</v>
      </c>
      <c r="B10" t="s">
        <v>116</v>
      </c>
      <c r="C10" t="s">
        <v>87</v>
      </c>
      <c r="D10" t="s">
        <v>229</v>
      </c>
      <c r="E10" t="s">
        <v>22</v>
      </c>
      <c r="F10" t="s">
        <v>229</v>
      </c>
      <c r="G10" t="s">
        <v>14</v>
      </c>
      <c r="K10" s="4" t="s">
        <v>225</v>
      </c>
      <c r="L10">
        <v>1</v>
      </c>
      <c r="M10">
        <v>0</v>
      </c>
      <c r="N10">
        <v>0</v>
      </c>
      <c r="O10">
        <v>1</v>
      </c>
      <c r="P10">
        <v>0</v>
      </c>
      <c r="Q10">
        <v>2</v>
      </c>
      <c r="R10">
        <f t="shared" si="0"/>
        <v>4</v>
      </c>
    </row>
    <row r="11" spans="1:18" ht="12.75">
      <c r="A11" s="4" t="s">
        <v>321</v>
      </c>
      <c r="B11" t="s">
        <v>116</v>
      </c>
      <c r="C11" t="s">
        <v>87</v>
      </c>
      <c r="D11" t="s">
        <v>7</v>
      </c>
      <c r="E11" t="s">
        <v>87</v>
      </c>
      <c r="F11" t="s">
        <v>229</v>
      </c>
      <c r="G11" t="s">
        <v>15</v>
      </c>
      <c r="K11" s="4" t="s">
        <v>321</v>
      </c>
      <c r="L11">
        <v>1</v>
      </c>
      <c r="M11">
        <v>0</v>
      </c>
      <c r="N11">
        <v>1</v>
      </c>
      <c r="O11">
        <v>0</v>
      </c>
      <c r="P11">
        <v>0</v>
      </c>
      <c r="Q11">
        <v>1</v>
      </c>
      <c r="R11">
        <f t="shared" si="0"/>
        <v>3</v>
      </c>
    </row>
    <row r="12" spans="1:18" ht="12.75">
      <c r="A12" s="4" t="s">
        <v>228</v>
      </c>
      <c r="B12" t="s">
        <v>117</v>
      </c>
      <c r="C12" t="s">
        <v>87</v>
      </c>
      <c r="D12" t="s">
        <v>5</v>
      </c>
      <c r="E12" t="s">
        <v>87</v>
      </c>
      <c r="F12" t="s">
        <v>229</v>
      </c>
      <c r="G12" t="s">
        <v>16</v>
      </c>
      <c r="K12" s="4" t="s">
        <v>228</v>
      </c>
      <c r="L12">
        <v>1</v>
      </c>
      <c r="M12">
        <v>0</v>
      </c>
      <c r="N12">
        <v>2</v>
      </c>
      <c r="O12">
        <v>0</v>
      </c>
      <c r="P12">
        <v>0</v>
      </c>
      <c r="Q12">
        <v>1</v>
      </c>
      <c r="R12">
        <f t="shared" si="0"/>
        <v>4</v>
      </c>
    </row>
    <row r="13" spans="1:18" ht="12.75">
      <c r="A13" s="4" t="s">
        <v>312</v>
      </c>
      <c r="B13" t="s">
        <v>118</v>
      </c>
      <c r="C13" t="s">
        <v>87</v>
      </c>
      <c r="D13" t="s">
        <v>229</v>
      </c>
      <c r="E13" t="s">
        <v>87</v>
      </c>
      <c r="F13" t="s">
        <v>229</v>
      </c>
      <c r="G13" t="s">
        <v>16</v>
      </c>
      <c r="K13" s="4" t="s">
        <v>312</v>
      </c>
      <c r="L13">
        <v>1</v>
      </c>
      <c r="M13">
        <v>0</v>
      </c>
      <c r="N13">
        <v>0</v>
      </c>
      <c r="O13">
        <v>0</v>
      </c>
      <c r="P13">
        <v>0</v>
      </c>
      <c r="Q13">
        <v>1</v>
      </c>
      <c r="R13">
        <f t="shared" si="0"/>
        <v>2</v>
      </c>
    </row>
    <row r="14" spans="1:18" ht="12.75">
      <c r="A14" s="4" t="s">
        <v>311</v>
      </c>
      <c r="B14" t="s">
        <v>119</v>
      </c>
      <c r="C14" t="s">
        <v>87</v>
      </c>
      <c r="D14" t="s">
        <v>229</v>
      </c>
      <c r="E14" t="s">
        <v>87</v>
      </c>
      <c r="F14" t="s">
        <v>229</v>
      </c>
      <c r="G14" t="s">
        <v>17</v>
      </c>
      <c r="K14" s="4" t="s">
        <v>311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f t="shared" si="0"/>
        <v>0</v>
      </c>
    </row>
    <row r="15" spans="1:18" ht="12.75">
      <c r="A15" s="4" t="s">
        <v>316</v>
      </c>
      <c r="B15" t="s">
        <v>114</v>
      </c>
      <c r="C15" t="s">
        <v>87</v>
      </c>
      <c r="D15" t="s">
        <v>229</v>
      </c>
      <c r="E15" t="s">
        <v>87</v>
      </c>
      <c r="F15" t="s">
        <v>229</v>
      </c>
      <c r="G15" t="s">
        <v>16</v>
      </c>
      <c r="K15" s="4" t="s">
        <v>316</v>
      </c>
      <c r="L15">
        <v>1</v>
      </c>
      <c r="M15">
        <v>0</v>
      </c>
      <c r="N15">
        <v>0</v>
      </c>
      <c r="O15">
        <v>0</v>
      </c>
      <c r="P15">
        <v>0</v>
      </c>
      <c r="Q15">
        <v>1</v>
      </c>
      <c r="R15">
        <f t="shared" si="0"/>
        <v>2</v>
      </c>
    </row>
    <row r="16" spans="1:18" ht="12.75">
      <c r="A16" s="4" t="s">
        <v>252</v>
      </c>
      <c r="B16" t="s">
        <v>119</v>
      </c>
      <c r="C16" t="s">
        <v>87</v>
      </c>
      <c r="D16" t="s">
        <v>229</v>
      </c>
      <c r="E16" t="s">
        <v>87</v>
      </c>
      <c r="F16" t="s">
        <v>229</v>
      </c>
      <c r="G16" t="s">
        <v>17</v>
      </c>
      <c r="K16" s="4" t="s">
        <v>252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f t="shared" si="0"/>
        <v>0</v>
      </c>
    </row>
    <row r="17" spans="1:18" ht="12.75">
      <c r="A17" s="4" t="s">
        <v>317</v>
      </c>
      <c r="B17" t="s">
        <v>119</v>
      </c>
      <c r="C17" t="s">
        <v>87</v>
      </c>
      <c r="D17" t="s">
        <v>229</v>
      </c>
      <c r="E17" t="s">
        <v>87</v>
      </c>
      <c r="F17" t="s">
        <v>229</v>
      </c>
      <c r="G17" t="s">
        <v>16</v>
      </c>
      <c r="K17" s="4" t="s">
        <v>317</v>
      </c>
      <c r="L17">
        <v>0</v>
      </c>
      <c r="M17">
        <v>0</v>
      </c>
      <c r="N17">
        <v>0</v>
      </c>
      <c r="O17">
        <v>0</v>
      </c>
      <c r="P17">
        <v>0</v>
      </c>
      <c r="Q17">
        <v>1</v>
      </c>
      <c r="R17">
        <f t="shared" si="0"/>
        <v>1</v>
      </c>
    </row>
    <row r="18" spans="1:18" ht="12.75">
      <c r="A18" s="4" t="s">
        <v>344</v>
      </c>
      <c r="B18" t="s">
        <v>119</v>
      </c>
      <c r="C18" t="s">
        <v>87</v>
      </c>
      <c r="D18" t="s">
        <v>229</v>
      </c>
      <c r="E18" t="s">
        <v>87</v>
      </c>
      <c r="F18" t="s">
        <v>229</v>
      </c>
      <c r="G18" t="s">
        <v>17</v>
      </c>
      <c r="K18" s="4" t="s">
        <v>344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f t="shared" si="0"/>
        <v>0</v>
      </c>
    </row>
    <row r="19" spans="1:18" ht="12.75">
      <c r="A19" s="4" t="s">
        <v>244</v>
      </c>
      <c r="B19" t="s">
        <v>114</v>
      </c>
      <c r="C19" t="s">
        <v>87</v>
      </c>
      <c r="D19" t="s">
        <v>229</v>
      </c>
      <c r="E19" t="s">
        <v>87</v>
      </c>
      <c r="F19" t="s">
        <v>229</v>
      </c>
      <c r="G19" t="s">
        <v>17</v>
      </c>
      <c r="K19" s="4" t="s">
        <v>244</v>
      </c>
      <c r="L19">
        <v>1</v>
      </c>
      <c r="M19">
        <v>0</v>
      </c>
      <c r="N19">
        <v>0</v>
      </c>
      <c r="O19">
        <v>0</v>
      </c>
      <c r="P19">
        <v>0</v>
      </c>
      <c r="Q19">
        <v>0</v>
      </c>
      <c r="R19">
        <f t="shared" si="0"/>
        <v>1</v>
      </c>
    </row>
    <row r="20" spans="1:18" ht="12.75">
      <c r="A20" s="4" t="s">
        <v>232</v>
      </c>
      <c r="B20" t="s">
        <v>119</v>
      </c>
      <c r="C20" t="s">
        <v>87</v>
      </c>
      <c r="D20" t="s">
        <v>229</v>
      </c>
      <c r="E20" t="s">
        <v>87</v>
      </c>
      <c r="F20" t="s">
        <v>229</v>
      </c>
      <c r="G20" t="s">
        <v>17</v>
      </c>
      <c r="K20" s="4" t="s">
        <v>232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f t="shared" si="0"/>
        <v>0</v>
      </c>
    </row>
    <row r="21" spans="1:18" ht="12.75">
      <c r="A21" s="4" t="s">
        <v>282</v>
      </c>
      <c r="B21" t="s">
        <v>119</v>
      </c>
      <c r="C21" t="s">
        <v>87</v>
      </c>
      <c r="D21" t="s">
        <v>229</v>
      </c>
      <c r="E21" t="s">
        <v>87</v>
      </c>
      <c r="F21" t="s">
        <v>229</v>
      </c>
      <c r="G21" t="s">
        <v>17</v>
      </c>
      <c r="K21" s="4" t="s">
        <v>282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f t="shared" si="0"/>
        <v>0</v>
      </c>
    </row>
    <row r="22" spans="1:18" ht="12.75">
      <c r="A22" s="4" t="s">
        <v>297</v>
      </c>
      <c r="B22" t="s">
        <v>120</v>
      </c>
      <c r="C22" t="s">
        <v>87</v>
      </c>
      <c r="D22" t="s">
        <v>229</v>
      </c>
      <c r="E22" t="s">
        <v>87</v>
      </c>
      <c r="F22" t="s">
        <v>229</v>
      </c>
      <c r="G22" t="s">
        <v>17</v>
      </c>
      <c r="K22" s="4" t="s">
        <v>297</v>
      </c>
      <c r="L22">
        <v>1</v>
      </c>
      <c r="M22">
        <v>0</v>
      </c>
      <c r="N22">
        <v>0</v>
      </c>
      <c r="O22">
        <v>0</v>
      </c>
      <c r="P22">
        <v>0</v>
      </c>
      <c r="Q22">
        <v>0</v>
      </c>
      <c r="R22">
        <f t="shared" si="0"/>
        <v>1</v>
      </c>
    </row>
    <row r="23" spans="1:18" ht="12.75">
      <c r="A23" s="4" t="s">
        <v>226</v>
      </c>
      <c r="B23" t="s">
        <v>119</v>
      </c>
      <c r="C23" t="s">
        <v>87</v>
      </c>
      <c r="D23" t="s">
        <v>7</v>
      </c>
      <c r="E23" t="s">
        <v>87</v>
      </c>
      <c r="F23" t="s">
        <v>229</v>
      </c>
      <c r="G23" t="s">
        <v>17</v>
      </c>
      <c r="K23" s="4" t="s">
        <v>226</v>
      </c>
      <c r="L23">
        <v>0</v>
      </c>
      <c r="M23">
        <v>0</v>
      </c>
      <c r="N23">
        <v>1</v>
      </c>
      <c r="O23">
        <v>0</v>
      </c>
      <c r="P23">
        <v>0</v>
      </c>
      <c r="Q23">
        <v>0</v>
      </c>
      <c r="R23">
        <f t="shared" si="0"/>
        <v>1</v>
      </c>
    </row>
    <row r="24" spans="1:18" ht="12.75">
      <c r="A24" s="4" t="s">
        <v>318</v>
      </c>
      <c r="B24" t="s">
        <v>119</v>
      </c>
      <c r="C24" t="s">
        <v>87</v>
      </c>
      <c r="D24" t="s">
        <v>229</v>
      </c>
      <c r="E24" t="s">
        <v>87</v>
      </c>
      <c r="F24" t="s">
        <v>229</v>
      </c>
      <c r="G24" t="s">
        <v>17</v>
      </c>
      <c r="K24" s="4" t="s">
        <v>318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f t="shared" si="0"/>
        <v>0</v>
      </c>
    </row>
    <row r="25" spans="1:18" ht="12.75">
      <c r="A25" s="4" t="s">
        <v>231</v>
      </c>
      <c r="B25" t="s">
        <v>119</v>
      </c>
      <c r="C25" t="s">
        <v>87</v>
      </c>
      <c r="D25" t="s">
        <v>229</v>
      </c>
      <c r="E25" t="s">
        <v>87</v>
      </c>
      <c r="F25" t="s">
        <v>229</v>
      </c>
      <c r="G25" t="s">
        <v>17</v>
      </c>
      <c r="K25" s="4" t="s">
        <v>231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f t="shared" si="0"/>
        <v>0</v>
      </c>
    </row>
    <row r="26" spans="1:18" ht="12.75">
      <c r="A26" s="4" t="s">
        <v>243</v>
      </c>
      <c r="B26" t="s">
        <v>114</v>
      </c>
      <c r="C26" t="s">
        <v>87</v>
      </c>
      <c r="D26" t="s">
        <v>229</v>
      </c>
      <c r="E26" t="s">
        <v>87</v>
      </c>
      <c r="F26" t="s">
        <v>229</v>
      </c>
      <c r="G26" t="s">
        <v>17</v>
      </c>
      <c r="K26" s="4" t="s">
        <v>243</v>
      </c>
      <c r="L26">
        <v>1</v>
      </c>
      <c r="M26">
        <v>0</v>
      </c>
      <c r="N26">
        <v>0</v>
      </c>
      <c r="O26">
        <v>0</v>
      </c>
      <c r="P26">
        <v>0</v>
      </c>
      <c r="Q26">
        <v>0</v>
      </c>
      <c r="R26">
        <f t="shared" si="0"/>
        <v>1</v>
      </c>
    </row>
    <row r="27" spans="1:18" ht="12.75">
      <c r="A27" s="4" t="s">
        <v>334</v>
      </c>
      <c r="B27" t="s">
        <v>119</v>
      </c>
      <c r="C27" t="s">
        <v>87</v>
      </c>
      <c r="D27" t="s">
        <v>229</v>
      </c>
      <c r="E27" t="s">
        <v>87</v>
      </c>
      <c r="F27" t="s">
        <v>229</v>
      </c>
      <c r="G27" t="s">
        <v>17</v>
      </c>
      <c r="K27" s="4" t="s">
        <v>334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f t="shared" si="0"/>
        <v>0</v>
      </c>
    </row>
    <row r="28" spans="1:18" ht="12.75">
      <c r="A28" s="4" t="s">
        <v>264</v>
      </c>
      <c r="B28" t="s">
        <v>116</v>
      </c>
      <c r="C28" t="s">
        <v>87</v>
      </c>
      <c r="D28" t="s">
        <v>229</v>
      </c>
      <c r="E28" t="s">
        <v>87</v>
      </c>
      <c r="F28" t="s">
        <v>229</v>
      </c>
      <c r="G28" t="s">
        <v>17</v>
      </c>
      <c r="K28" s="4" t="s">
        <v>264</v>
      </c>
      <c r="L28">
        <v>1</v>
      </c>
      <c r="M28">
        <v>0</v>
      </c>
      <c r="N28">
        <v>0</v>
      </c>
      <c r="O28">
        <v>0</v>
      </c>
      <c r="P28">
        <v>0</v>
      </c>
      <c r="Q28">
        <v>0</v>
      </c>
      <c r="R28">
        <f t="shared" si="0"/>
        <v>1</v>
      </c>
    </row>
    <row r="29" spans="1:18" ht="12.75">
      <c r="A29" s="4" t="s">
        <v>279</v>
      </c>
      <c r="B29" t="s">
        <v>119</v>
      </c>
      <c r="C29" t="s">
        <v>87</v>
      </c>
      <c r="D29" t="s">
        <v>229</v>
      </c>
      <c r="E29" t="s">
        <v>87</v>
      </c>
      <c r="F29" t="s">
        <v>229</v>
      </c>
      <c r="G29" t="s">
        <v>17</v>
      </c>
      <c r="K29" s="4" t="s">
        <v>279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f t="shared" si="0"/>
        <v>0</v>
      </c>
    </row>
    <row r="30" spans="1:18" ht="12.75">
      <c r="A30" s="4" t="s">
        <v>136</v>
      </c>
      <c r="B30" t="s">
        <v>119</v>
      </c>
      <c r="C30" t="s">
        <v>87</v>
      </c>
      <c r="D30" t="s">
        <v>229</v>
      </c>
      <c r="E30" t="s">
        <v>87</v>
      </c>
      <c r="F30" t="s">
        <v>229</v>
      </c>
      <c r="G30" t="s">
        <v>17</v>
      </c>
      <c r="K30" s="4" t="s">
        <v>136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f t="shared" si="0"/>
        <v>0</v>
      </c>
    </row>
    <row r="31" spans="1:18" ht="12.75">
      <c r="A31" s="4" t="s">
        <v>233</v>
      </c>
      <c r="B31" t="s">
        <v>119</v>
      </c>
      <c r="C31" t="s">
        <v>87</v>
      </c>
      <c r="D31" t="s">
        <v>229</v>
      </c>
      <c r="E31" t="s">
        <v>22</v>
      </c>
      <c r="F31" t="s">
        <v>229</v>
      </c>
      <c r="G31" t="s">
        <v>17</v>
      </c>
      <c r="K31" s="4" t="s">
        <v>233</v>
      </c>
      <c r="L31">
        <v>0</v>
      </c>
      <c r="M31">
        <v>0</v>
      </c>
      <c r="N31">
        <v>0</v>
      </c>
      <c r="O31">
        <v>1</v>
      </c>
      <c r="P31">
        <v>0</v>
      </c>
      <c r="Q31">
        <v>0</v>
      </c>
      <c r="R31">
        <f t="shared" si="0"/>
        <v>1</v>
      </c>
    </row>
    <row r="32" spans="1:18" ht="12.75">
      <c r="A32" s="4" t="s">
        <v>325</v>
      </c>
      <c r="B32" t="s">
        <v>119</v>
      </c>
      <c r="C32" t="s">
        <v>87</v>
      </c>
      <c r="D32" t="s">
        <v>229</v>
      </c>
      <c r="E32" t="s">
        <v>87</v>
      </c>
      <c r="F32" t="s">
        <v>229</v>
      </c>
      <c r="G32" t="s">
        <v>16</v>
      </c>
      <c r="K32" s="4" t="s">
        <v>325</v>
      </c>
      <c r="L32">
        <v>0</v>
      </c>
      <c r="M32">
        <v>0</v>
      </c>
      <c r="N32">
        <v>0</v>
      </c>
      <c r="O32">
        <v>0</v>
      </c>
      <c r="P32">
        <v>0</v>
      </c>
      <c r="Q32">
        <v>1</v>
      </c>
      <c r="R32">
        <f t="shared" si="0"/>
        <v>1</v>
      </c>
    </row>
    <row r="33" spans="1:18" ht="12.75">
      <c r="A33" s="4" t="s">
        <v>245</v>
      </c>
      <c r="B33" t="s">
        <v>114</v>
      </c>
      <c r="C33" t="s">
        <v>87</v>
      </c>
      <c r="D33" t="s">
        <v>229</v>
      </c>
      <c r="E33" t="s">
        <v>87</v>
      </c>
      <c r="F33" t="s">
        <v>229</v>
      </c>
      <c r="G33" t="s">
        <v>17</v>
      </c>
      <c r="K33" s="4" t="s">
        <v>245</v>
      </c>
      <c r="L33">
        <v>1</v>
      </c>
      <c r="M33">
        <v>0</v>
      </c>
      <c r="N33">
        <v>0</v>
      </c>
      <c r="O33">
        <v>0</v>
      </c>
      <c r="P33">
        <v>0</v>
      </c>
      <c r="Q33">
        <v>0</v>
      </c>
      <c r="R33">
        <f t="shared" si="0"/>
        <v>1</v>
      </c>
    </row>
    <row r="34" spans="1:18" ht="12.75">
      <c r="A34" s="4" t="s">
        <v>249</v>
      </c>
      <c r="B34" t="s">
        <v>119</v>
      </c>
      <c r="C34" t="s">
        <v>87</v>
      </c>
      <c r="D34" t="s">
        <v>229</v>
      </c>
      <c r="E34" t="s">
        <v>87</v>
      </c>
      <c r="F34" t="s">
        <v>229</v>
      </c>
      <c r="G34" t="s">
        <v>17</v>
      </c>
      <c r="K34" s="4" t="s">
        <v>249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f t="shared" si="0"/>
        <v>0</v>
      </c>
    </row>
    <row r="35" spans="1:18" ht="12.75">
      <c r="A35" s="4" t="s">
        <v>254</v>
      </c>
      <c r="B35" t="s">
        <v>121</v>
      </c>
      <c r="C35" t="s">
        <v>87</v>
      </c>
      <c r="D35" t="s">
        <v>229</v>
      </c>
      <c r="E35" t="s">
        <v>87</v>
      </c>
      <c r="F35" t="s">
        <v>229</v>
      </c>
      <c r="G35" t="s">
        <v>17</v>
      </c>
      <c r="K35" s="4" t="s">
        <v>254</v>
      </c>
      <c r="L35">
        <v>1</v>
      </c>
      <c r="M35">
        <v>0</v>
      </c>
      <c r="N35">
        <v>0</v>
      </c>
      <c r="O35">
        <v>0</v>
      </c>
      <c r="P35">
        <v>0</v>
      </c>
      <c r="Q35">
        <v>0</v>
      </c>
      <c r="R35">
        <f t="shared" si="0"/>
        <v>1</v>
      </c>
    </row>
    <row r="36" spans="1:18" ht="12.75">
      <c r="A36" s="4" t="s">
        <v>266</v>
      </c>
      <c r="B36" t="s">
        <v>119</v>
      </c>
      <c r="C36" t="s">
        <v>87</v>
      </c>
      <c r="D36" t="s">
        <v>229</v>
      </c>
      <c r="E36" t="s">
        <v>87</v>
      </c>
      <c r="F36" t="s">
        <v>229</v>
      </c>
      <c r="G36" t="s">
        <v>17</v>
      </c>
      <c r="K36" s="4" t="s">
        <v>266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f t="shared" si="0"/>
        <v>0</v>
      </c>
    </row>
    <row r="37" spans="1:18" ht="12.75">
      <c r="A37" s="4" t="s">
        <v>269</v>
      </c>
      <c r="B37" t="s">
        <v>119</v>
      </c>
      <c r="C37" t="s">
        <v>87</v>
      </c>
      <c r="D37" t="s">
        <v>229</v>
      </c>
      <c r="E37" t="s">
        <v>87</v>
      </c>
      <c r="F37" t="s">
        <v>229</v>
      </c>
      <c r="G37" t="s">
        <v>17</v>
      </c>
      <c r="K37" s="4" t="s">
        <v>269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f t="shared" si="0"/>
        <v>0</v>
      </c>
    </row>
    <row r="38" spans="1:18" ht="12.75">
      <c r="A38" s="4" t="s">
        <v>270</v>
      </c>
      <c r="B38" t="s">
        <v>119</v>
      </c>
      <c r="C38" t="s">
        <v>87</v>
      </c>
      <c r="D38" t="s">
        <v>229</v>
      </c>
      <c r="E38" t="s">
        <v>87</v>
      </c>
      <c r="F38" t="s">
        <v>229</v>
      </c>
      <c r="G38" t="s">
        <v>17</v>
      </c>
      <c r="K38" s="4" t="s">
        <v>270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f t="shared" si="0"/>
        <v>0</v>
      </c>
    </row>
    <row r="39" spans="1:18" ht="12.75">
      <c r="A39" s="4" t="s">
        <v>283</v>
      </c>
      <c r="B39" t="s">
        <v>119</v>
      </c>
      <c r="C39" t="s">
        <v>87</v>
      </c>
      <c r="D39" t="s">
        <v>229</v>
      </c>
      <c r="E39" t="s">
        <v>87</v>
      </c>
      <c r="F39" t="s">
        <v>229</v>
      </c>
      <c r="G39" t="s">
        <v>17</v>
      </c>
      <c r="K39" s="4" t="s">
        <v>283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f t="shared" si="0"/>
        <v>0</v>
      </c>
    </row>
    <row r="40" spans="1:18" ht="12.75">
      <c r="A40" s="4" t="s">
        <v>284</v>
      </c>
      <c r="B40" t="s">
        <v>119</v>
      </c>
      <c r="C40" t="s">
        <v>87</v>
      </c>
      <c r="D40" t="s">
        <v>229</v>
      </c>
      <c r="E40" t="s">
        <v>87</v>
      </c>
      <c r="F40" t="s">
        <v>229</v>
      </c>
      <c r="G40" t="s">
        <v>17</v>
      </c>
      <c r="K40" s="4" t="s">
        <v>284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f t="shared" si="0"/>
        <v>0</v>
      </c>
    </row>
    <row r="41" spans="1:18" ht="12.75">
      <c r="A41" s="4" t="s">
        <v>313</v>
      </c>
      <c r="B41" t="s">
        <v>119</v>
      </c>
      <c r="C41" t="s">
        <v>87</v>
      </c>
      <c r="D41" t="s">
        <v>229</v>
      </c>
      <c r="E41" t="s">
        <v>87</v>
      </c>
      <c r="F41" t="s">
        <v>229</v>
      </c>
      <c r="G41" t="s">
        <v>17</v>
      </c>
      <c r="K41" s="4" t="s">
        <v>313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f t="shared" si="0"/>
        <v>0</v>
      </c>
    </row>
    <row r="42" spans="1:18" ht="12.75">
      <c r="A42" s="4" t="s">
        <v>288</v>
      </c>
      <c r="B42" t="s">
        <v>119</v>
      </c>
      <c r="C42" t="s">
        <v>87</v>
      </c>
      <c r="D42" t="s">
        <v>229</v>
      </c>
      <c r="E42" t="s">
        <v>87</v>
      </c>
      <c r="F42" t="s">
        <v>229</v>
      </c>
      <c r="G42" t="s">
        <v>17</v>
      </c>
      <c r="K42" s="4" t="s">
        <v>288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f t="shared" si="0"/>
        <v>0</v>
      </c>
    </row>
    <row r="43" spans="1:18" ht="12.75">
      <c r="A43" s="4" t="s">
        <v>289</v>
      </c>
      <c r="B43" t="s">
        <v>119</v>
      </c>
      <c r="C43" t="s">
        <v>87</v>
      </c>
      <c r="D43" t="s">
        <v>229</v>
      </c>
      <c r="E43" t="s">
        <v>87</v>
      </c>
      <c r="F43" t="s">
        <v>229</v>
      </c>
      <c r="G43" t="s">
        <v>17</v>
      </c>
      <c r="K43" s="4" t="s">
        <v>289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f t="shared" si="0"/>
        <v>0</v>
      </c>
    </row>
    <row r="44" spans="1:18" ht="12.75">
      <c r="A44" s="4" t="s">
        <v>290</v>
      </c>
      <c r="B44" t="s">
        <v>119</v>
      </c>
      <c r="C44" t="s">
        <v>87</v>
      </c>
      <c r="D44" t="s">
        <v>229</v>
      </c>
      <c r="E44" t="s">
        <v>87</v>
      </c>
      <c r="F44" t="s">
        <v>229</v>
      </c>
      <c r="G44" t="s">
        <v>17</v>
      </c>
      <c r="K44" s="4" t="s">
        <v>290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f t="shared" si="0"/>
        <v>0</v>
      </c>
    </row>
    <row r="45" spans="1:18" ht="12.75">
      <c r="A45" s="4" t="s">
        <v>291</v>
      </c>
      <c r="B45" t="s">
        <v>119</v>
      </c>
      <c r="C45" t="s">
        <v>87</v>
      </c>
      <c r="D45" t="s">
        <v>229</v>
      </c>
      <c r="E45" t="s">
        <v>87</v>
      </c>
      <c r="F45" t="s">
        <v>229</v>
      </c>
      <c r="G45" t="s">
        <v>17</v>
      </c>
      <c r="K45" s="4" t="s">
        <v>291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f t="shared" si="0"/>
        <v>0</v>
      </c>
    </row>
    <row r="46" spans="1:18" ht="12.75">
      <c r="A46" s="4" t="s">
        <v>125</v>
      </c>
      <c r="B46" t="s">
        <v>119</v>
      </c>
      <c r="C46" t="s">
        <v>87</v>
      </c>
      <c r="D46" t="s">
        <v>229</v>
      </c>
      <c r="E46" t="s">
        <v>87</v>
      </c>
      <c r="F46" t="s">
        <v>229</v>
      </c>
      <c r="G46" t="s">
        <v>17</v>
      </c>
      <c r="K46" s="4" t="s">
        <v>125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f t="shared" si="0"/>
        <v>0</v>
      </c>
    </row>
    <row r="47" spans="1:18" ht="12.75">
      <c r="A47" s="4" t="s">
        <v>129</v>
      </c>
      <c r="B47" t="s">
        <v>119</v>
      </c>
      <c r="C47" t="s">
        <v>87</v>
      </c>
      <c r="D47" t="s">
        <v>229</v>
      </c>
      <c r="E47" t="s">
        <v>87</v>
      </c>
      <c r="F47" t="s">
        <v>229</v>
      </c>
      <c r="G47" t="s">
        <v>17</v>
      </c>
      <c r="K47" s="4" t="s">
        <v>129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f t="shared" si="0"/>
        <v>0</v>
      </c>
    </row>
    <row r="48" spans="1:18" ht="12.75">
      <c r="A48" s="4" t="s">
        <v>137</v>
      </c>
      <c r="B48" t="s">
        <v>119</v>
      </c>
      <c r="C48" t="s">
        <v>87</v>
      </c>
      <c r="D48" t="s">
        <v>229</v>
      </c>
      <c r="E48" t="s">
        <v>87</v>
      </c>
      <c r="F48" t="s">
        <v>229</v>
      </c>
      <c r="G48" t="s">
        <v>17</v>
      </c>
      <c r="K48" s="4" t="s">
        <v>137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f t="shared" si="0"/>
        <v>0</v>
      </c>
    </row>
    <row r="49" spans="1:18" ht="12.75">
      <c r="A49" s="4" t="s">
        <v>138</v>
      </c>
      <c r="B49" t="s">
        <v>119</v>
      </c>
      <c r="C49" t="s">
        <v>87</v>
      </c>
      <c r="D49" t="s">
        <v>229</v>
      </c>
      <c r="E49" t="s">
        <v>87</v>
      </c>
      <c r="F49" t="s">
        <v>229</v>
      </c>
      <c r="G49" t="s">
        <v>17</v>
      </c>
      <c r="K49" s="4" t="s">
        <v>138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f t="shared" si="0"/>
        <v>0</v>
      </c>
    </row>
    <row r="50" spans="1:18" ht="12.75">
      <c r="A50" s="4" t="s">
        <v>142</v>
      </c>
      <c r="B50" t="s">
        <v>116</v>
      </c>
      <c r="C50" t="s">
        <v>87</v>
      </c>
      <c r="D50" t="s">
        <v>229</v>
      </c>
      <c r="E50" t="s">
        <v>87</v>
      </c>
      <c r="F50" t="s">
        <v>229</v>
      </c>
      <c r="G50" t="s">
        <v>17</v>
      </c>
      <c r="K50" s="4" t="s">
        <v>142</v>
      </c>
      <c r="L50">
        <v>1</v>
      </c>
      <c r="M50">
        <v>0</v>
      </c>
      <c r="N50">
        <v>0</v>
      </c>
      <c r="O50">
        <v>0</v>
      </c>
      <c r="P50">
        <v>0</v>
      </c>
      <c r="Q50">
        <v>0</v>
      </c>
      <c r="R50">
        <f t="shared" si="0"/>
        <v>1</v>
      </c>
    </row>
    <row r="51" spans="1:11" ht="12.75">
      <c r="A51" s="4"/>
      <c r="B51" t="s">
        <v>119</v>
      </c>
      <c r="C51" t="s">
        <v>87</v>
      </c>
      <c r="D51" t="s">
        <v>229</v>
      </c>
      <c r="E51" t="s">
        <v>87</v>
      </c>
      <c r="F51" t="s">
        <v>229</v>
      </c>
      <c r="G51" t="s">
        <v>17</v>
      </c>
      <c r="K51" s="4"/>
    </row>
    <row r="52" spans="1:18" ht="12.75">
      <c r="A52" s="4" t="s">
        <v>324</v>
      </c>
      <c r="B52" t="s">
        <v>119</v>
      </c>
      <c r="C52" t="s">
        <v>4</v>
      </c>
      <c r="D52" t="s">
        <v>229</v>
      </c>
      <c r="E52" t="s">
        <v>87</v>
      </c>
      <c r="F52" t="s">
        <v>25</v>
      </c>
      <c r="G52" t="s">
        <v>16</v>
      </c>
      <c r="K52" s="4" t="s">
        <v>324</v>
      </c>
      <c r="L52">
        <v>0</v>
      </c>
      <c r="M52">
        <v>1</v>
      </c>
      <c r="N52">
        <v>0</v>
      </c>
      <c r="O52">
        <v>0</v>
      </c>
      <c r="P52">
        <v>2</v>
      </c>
      <c r="Q52">
        <v>1</v>
      </c>
      <c r="R52">
        <f t="shared" si="0"/>
        <v>4</v>
      </c>
    </row>
    <row r="53" spans="1:18" ht="12.75">
      <c r="A53" s="4" t="s">
        <v>236</v>
      </c>
      <c r="B53" t="s">
        <v>122</v>
      </c>
      <c r="C53" t="s">
        <v>4</v>
      </c>
      <c r="D53" t="s">
        <v>229</v>
      </c>
      <c r="E53" t="s">
        <v>87</v>
      </c>
      <c r="F53" t="s">
        <v>25</v>
      </c>
      <c r="G53" t="s">
        <v>16</v>
      </c>
      <c r="K53" s="4" t="s">
        <v>236</v>
      </c>
      <c r="L53">
        <v>1</v>
      </c>
      <c r="M53">
        <v>1</v>
      </c>
      <c r="N53">
        <v>0</v>
      </c>
      <c r="O53">
        <v>0</v>
      </c>
      <c r="P53">
        <v>2</v>
      </c>
      <c r="Q53">
        <v>1</v>
      </c>
      <c r="R53">
        <f t="shared" si="0"/>
        <v>5</v>
      </c>
    </row>
    <row r="54" spans="1:18" ht="12.75">
      <c r="A54" s="4" t="s">
        <v>224</v>
      </c>
      <c r="B54" t="s">
        <v>0</v>
      </c>
      <c r="C54" t="s">
        <v>87</v>
      </c>
      <c r="D54" t="s">
        <v>229</v>
      </c>
      <c r="E54" t="s">
        <v>23</v>
      </c>
      <c r="F54" t="s">
        <v>229</v>
      </c>
      <c r="G54" t="s">
        <v>17</v>
      </c>
      <c r="K54" s="4" t="s">
        <v>224</v>
      </c>
      <c r="L54">
        <v>2</v>
      </c>
      <c r="M54">
        <v>0</v>
      </c>
      <c r="N54">
        <v>0</v>
      </c>
      <c r="O54">
        <v>1</v>
      </c>
      <c r="P54">
        <v>0</v>
      </c>
      <c r="Q54">
        <v>0</v>
      </c>
      <c r="R54">
        <f t="shared" si="0"/>
        <v>3</v>
      </c>
    </row>
    <row r="55" spans="1:18" ht="12.75">
      <c r="A55" s="4" t="s">
        <v>230</v>
      </c>
      <c r="B55" t="s">
        <v>114</v>
      </c>
      <c r="C55" t="s">
        <v>87</v>
      </c>
      <c r="D55" t="s">
        <v>229</v>
      </c>
      <c r="E55" t="s">
        <v>87</v>
      </c>
      <c r="F55" t="s">
        <v>229</v>
      </c>
      <c r="G55" t="s">
        <v>16</v>
      </c>
      <c r="K55" s="4" t="s">
        <v>230</v>
      </c>
      <c r="L55">
        <v>1</v>
      </c>
      <c r="M55">
        <v>0</v>
      </c>
      <c r="N55">
        <v>0</v>
      </c>
      <c r="O55">
        <v>0</v>
      </c>
      <c r="P55">
        <v>0</v>
      </c>
      <c r="Q55">
        <v>1</v>
      </c>
      <c r="R55">
        <f t="shared" si="0"/>
        <v>2</v>
      </c>
    </row>
    <row r="56" spans="1:18" ht="12.75">
      <c r="A56" s="4" t="s">
        <v>237</v>
      </c>
      <c r="B56" t="s">
        <v>114</v>
      </c>
      <c r="C56" t="s">
        <v>87</v>
      </c>
      <c r="D56" t="s">
        <v>229</v>
      </c>
      <c r="E56" t="s">
        <v>87</v>
      </c>
      <c r="F56" t="s">
        <v>229</v>
      </c>
      <c r="G56" t="s">
        <v>16</v>
      </c>
      <c r="K56" s="4" t="s">
        <v>237</v>
      </c>
      <c r="L56">
        <v>1</v>
      </c>
      <c r="M56">
        <v>0</v>
      </c>
      <c r="N56">
        <v>0</v>
      </c>
      <c r="O56">
        <v>0</v>
      </c>
      <c r="P56">
        <v>0</v>
      </c>
      <c r="Q56">
        <v>1</v>
      </c>
      <c r="R56">
        <f t="shared" si="0"/>
        <v>2</v>
      </c>
    </row>
    <row r="57" spans="1:18" ht="12.75">
      <c r="A57" s="4" t="s">
        <v>306</v>
      </c>
      <c r="B57" t="s">
        <v>119</v>
      </c>
      <c r="C57" t="s">
        <v>87</v>
      </c>
      <c r="D57" t="s">
        <v>229</v>
      </c>
      <c r="E57" t="s">
        <v>24</v>
      </c>
      <c r="F57" t="s">
        <v>229</v>
      </c>
      <c r="G57" t="s">
        <v>18</v>
      </c>
      <c r="K57" s="4" t="s">
        <v>306</v>
      </c>
      <c r="L57">
        <v>0</v>
      </c>
      <c r="M57">
        <v>0</v>
      </c>
      <c r="N57">
        <v>0</v>
      </c>
      <c r="O57">
        <v>1</v>
      </c>
      <c r="P57">
        <v>0</v>
      </c>
      <c r="Q57">
        <v>2</v>
      </c>
      <c r="R57">
        <f t="shared" si="0"/>
        <v>3</v>
      </c>
    </row>
    <row r="58" spans="1:18" ht="12.75">
      <c r="A58" s="4" t="s">
        <v>235</v>
      </c>
      <c r="B58" t="s">
        <v>119</v>
      </c>
      <c r="C58" t="s">
        <v>87</v>
      </c>
      <c r="D58" t="s">
        <v>229</v>
      </c>
      <c r="E58" t="s">
        <v>87</v>
      </c>
      <c r="F58" t="s">
        <v>229</v>
      </c>
      <c r="G58" t="s">
        <v>17</v>
      </c>
      <c r="K58" s="4" t="s">
        <v>235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f t="shared" si="0"/>
        <v>0</v>
      </c>
    </row>
    <row r="59" spans="1:18" ht="12.75">
      <c r="A59" s="4" t="s">
        <v>343</v>
      </c>
      <c r="B59" t="s">
        <v>119</v>
      </c>
      <c r="C59" t="s">
        <v>87</v>
      </c>
      <c r="D59" t="s">
        <v>229</v>
      </c>
      <c r="E59" t="s">
        <v>87</v>
      </c>
      <c r="F59" t="s">
        <v>229</v>
      </c>
      <c r="G59" t="s">
        <v>17</v>
      </c>
      <c r="K59" s="4" t="s">
        <v>343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f t="shared" si="0"/>
        <v>0</v>
      </c>
    </row>
    <row r="60" spans="1:18" ht="12.75">
      <c r="A60" s="4" t="s">
        <v>240</v>
      </c>
      <c r="B60" t="s">
        <v>114</v>
      </c>
      <c r="C60" t="s">
        <v>87</v>
      </c>
      <c r="D60" t="s">
        <v>229</v>
      </c>
      <c r="E60" t="s">
        <v>87</v>
      </c>
      <c r="F60" t="s">
        <v>229</v>
      </c>
      <c r="G60" t="s">
        <v>17</v>
      </c>
      <c r="K60" s="4" t="s">
        <v>240</v>
      </c>
      <c r="L60">
        <v>1</v>
      </c>
      <c r="M60">
        <v>0</v>
      </c>
      <c r="N60">
        <v>0</v>
      </c>
      <c r="O60">
        <v>0</v>
      </c>
      <c r="P60">
        <v>0</v>
      </c>
      <c r="Q60">
        <v>0</v>
      </c>
      <c r="R60">
        <f t="shared" si="0"/>
        <v>1</v>
      </c>
    </row>
    <row r="61" spans="1:18" ht="12.75">
      <c r="A61" s="4" t="s">
        <v>241</v>
      </c>
      <c r="B61" t="s">
        <v>114</v>
      </c>
      <c r="C61" t="s">
        <v>87</v>
      </c>
      <c r="D61" t="s">
        <v>229</v>
      </c>
      <c r="E61" t="s">
        <v>87</v>
      </c>
      <c r="F61" t="s">
        <v>229</v>
      </c>
      <c r="G61" t="s">
        <v>17</v>
      </c>
      <c r="K61" s="4" t="s">
        <v>241</v>
      </c>
      <c r="L61">
        <v>1</v>
      </c>
      <c r="M61">
        <v>0</v>
      </c>
      <c r="N61">
        <v>0</v>
      </c>
      <c r="O61">
        <v>0</v>
      </c>
      <c r="P61">
        <v>0</v>
      </c>
      <c r="Q61">
        <v>0</v>
      </c>
      <c r="R61">
        <f t="shared" si="0"/>
        <v>1</v>
      </c>
    </row>
    <row r="62" spans="1:18" ht="12.75">
      <c r="A62" s="4" t="s">
        <v>242</v>
      </c>
      <c r="B62" t="s">
        <v>114</v>
      </c>
      <c r="C62" t="s">
        <v>87</v>
      </c>
      <c r="D62" t="s">
        <v>229</v>
      </c>
      <c r="E62" t="s">
        <v>87</v>
      </c>
      <c r="F62" t="s">
        <v>229</v>
      </c>
      <c r="G62" t="s">
        <v>17</v>
      </c>
      <c r="K62" s="4" t="s">
        <v>242</v>
      </c>
      <c r="L62">
        <v>1</v>
      </c>
      <c r="M62">
        <v>0</v>
      </c>
      <c r="N62">
        <v>0</v>
      </c>
      <c r="O62">
        <v>0</v>
      </c>
      <c r="P62">
        <v>0</v>
      </c>
      <c r="Q62">
        <v>0</v>
      </c>
      <c r="R62">
        <f t="shared" si="0"/>
        <v>1</v>
      </c>
    </row>
    <row r="63" spans="1:18" ht="12.75">
      <c r="A63" s="4" t="s">
        <v>150</v>
      </c>
      <c r="B63" t="s">
        <v>119</v>
      </c>
      <c r="C63" t="s">
        <v>87</v>
      </c>
      <c r="D63" t="s">
        <v>229</v>
      </c>
      <c r="E63" t="s">
        <v>87</v>
      </c>
      <c r="F63" t="s">
        <v>229</v>
      </c>
      <c r="G63" t="s">
        <v>17</v>
      </c>
      <c r="K63" s="4" t="s">
        <v>150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f t="shared" si="0"/>
        <v>0</v>
      </c>
    </row>
    <row r="64" spans="1:18" ht="12.75">
      <c r="A64" s="4" t="s">
        <v>246</v>
      </c>
      <c r="B64" t="s">
        <v>119</v>
      </c>
      <c r="C64" t="s">
        <v>87</v>
      </c>
      <c r="D64" t="s">
        <v>229</v>
      </c>
      <c r="E64" t="s">
        <v>87</v>
      </c>
      <c r="F64" t="s">
        <v>229</v>
      </c>
      <c r="G64" t="s">
        <v>17</v>
      </c>
      <c r="K64" s="4" t="s">
        <v>246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f t="shared" si="0"/>
        <v>0</v>
      </c>
    </row>
    <row r="65" spans="1:18" ht="12.75">
      <c r="A65" s="4" t="s">
        <v>247</v>
      </c>
      <c r="B65" t="s">
        <v>119</v>
      </c>
      <c r="C65" t="s">
        <v>87</v>
      </c>
      <c r="D65" t="s">
        <v>229</v>
      </c>
      <c r="E65" t="s">
        <v>87</v>
      </c>
      <c r="F65" t="s">
        <v>229</v>
      </c>
      <c r="G65" t="s">
        <v>17</v>
      </c>
      <c r="K65" s="4" t="s">
        <v>247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f t="shared" si="0"/>
        <v>0</v>
      </c>
    </row>
    <row r="66" spans="1:18" ht="12.75">
      <c r="A66" s="4" t="s">
        <v>256</v>
      </c>
      <c r="B66" t="s">
        <v>119</v>
      </c>
      <c r="C66" t="s">
        <v>87</v>
      </c>
      <c r="D66" t="s">
        <v>229</v>
      </c>
      <c r="E66" t="s">
        <v>87</v>
      </c>
      <c r="F66" t="s">
        <v>229</v>
      </c>
      <c r="G66" t="s">
        <v>17</v>
      </c>
      <c r="K66" s="4" t="s">
        <v>256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f t="shared" si="0"/>
        <v>0</v>
      </c>
    </row>
    <row r="67" spans="1:18" ht="12.75">
      <c r="A67" s="4" t="s">
        <v>280</v>
      </c>
      <c r="B67" t="s">
        <v>119</v>
      </c>
      <c r="C67" t="s">
        <v>87</v>
      </c>
      <c r="D67" t="s">
        <v>229</v>
      </c>
      <c r="E67" t="s">
        <v>87</v>
      </c>
      <c r="F67" t="s">
        <v>229</v>
      </c>
      <c r="G67" t="s">
        <v>17</v>
      </c>
      <c r="K67" s="4" t="s">
        <v>280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f t="shared" si="0"/>
        <v>0</v>
      </c>
    </row>
    <row r="68" spans="1:18" ht="12.75">
      <c r="A68" s="4" t="s">
        <v>292</v>
      </c>
      <c r="B68" t="s">
        <v>119</v>
      </c>
      <c r="C68" t="s">
        <v>87</v>
      </c>
      <c r="D68" t="s">
        <v>229</v>
      </c>
      <c r="E68" t="s">
        <v>87</v>
      </c>
      <c r="F68" t="s">
        <v>229</v>
      </c>
      <c r="G68" t="s">
        <v>17</v>
      </c>
      <c r="K68" s="4" t="s">
        <v>292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f>SUM(L68:Q68)</f>
        <v>0</v>
      </c>
    </row>
    <row r="69" spans="1:18" ht="12.75">
      <c r="A69" s="4" t="s">
        <v>293</v>
      </c>
      <c r="B69" t="s">
        <v>119</v>
      </c>
      <c r="C69" t="s">
        <v>87</v>
      </c>
      <c r="D69" t="s">
        <v>229</v>
      </c>
      <c r="E69" t="s">
        <v>87</v>
      </c>
      <c r="F69" t="s">
        <v>229</v>
      </c>
      <c r="G69" t="s">
        <v>17</v>
      </c>
      <c r="K69" s="4" t="s">
        <v>293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f>SUM(L69:Q69)</f>
        <v>0</v>
      </c>
    </row>
    <row r="70" spans="1:18" ht="12.75">
      <c r="A70" s="4" t="s">
        <v>128</v>
      </c>
      <c r="B70" t="s">
        <v>119</v>
      </c>
      <c r="C70" t="s">
        <v>87</v>
      </c>
      <c r="D70" t="s">
        <v>229</v>
      </c>
      <c r="E70" t="s">
        <v>87</v>
      </c>
      <c r="F70" t="s">
        <v>229</v>
      </c>
      <c r="G70" t="s">
        <v>17</v>
      </c>
      <c r="K70" s="4" t="s">
        <v>128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f>SUM(L70:Q70)</f>
        <v>0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72"/>
  <sheetViews>
    <sheetView workbookViewId="0" topLeftCell="A1">
      <selection activeCell="A3" sqref="A3"/>
    </sheetView>
  </sheetViews>
  <sheetFormatPr defaultColWidth="9.140625" defaultRowHeight="12.75"/>
  <cols>
    <col min="1" max="1" width="15.7109375" style="0" customWidth="1"/>
    <col min="2" max="2" width="13.421875" style="0" customWidth="1"/>
    <col min="3" max="3" width="12.421875" style="0" customWidth="1"/>
    <col min="4" max="4" width="14.8515625" style="0" customWidth="1"/>
    <col min="5" max="5" width="13.140625" style="0" customWidth="1"/>
    <col min="6" max="6" width="24.140625" style="0" customWidth="1"/>
    <col min="7" max="7" width="14.8515625" style="0" customWidth="1"/>
    <col min="8" max="9" width="8.8515625" style="0" customWidth="1"/>
    <col min="10" max="10" width="15.7109375" style="0" customWidth="1"/>
    <col min="11" max="16384" width="8.8515625" style="0" customWidth="1"/>
  </cols>
  <sheetData>
    <row r="1" spans="1:16" ht="12.75">
      <c r="A1" s="58" t="s">
        <v>207</v>
      </c>
      <c r="B1" s="58"/>
      <c r="C1" s="58"/>
      <c r="D1" s="58"/>
      <c r="E1" s="58"/>
      <c r="F1" s="58"/>
      <c r="G1" s="58"/>
      <c r="J1" s="58" t="s">
        <v>27</v>
      </c>
      <c r="K1" s="58"/>
      <c r="L1" s="58"/>
      <c r="M1" s="58"/>
      <c r="N1" s="58"/>
      <c r="O1" s="58"/>
      <c r="P1" s="58"/>
    </row>
    <row r="2" spans="1:17" ht="12.75">
      <c r="A2" s="5" t="s">
        <v>159</v>
      </c>
      <c r="B2" s="5" t="s">
        <v>221</v>
      </c>
      <c r="C2" s="5" t="s">
        <v>220</v>
      </c>
      <c r="D2" s="5" t="s">
        <v>160</v>
      </c>
      <c r="E2" s="5" t="s">
        <v>215</v>
      </c>
      <c r="F2" s="5" t="s">
        <v>133</v>
      </c>
      <c r="G2" s="5" t="s">
        <v>161</v>
      </c>
      <c r="J2" s="5" t="s">
        <v>159</v>
      </c>
      <c r="K2" s="5" t="s">
        <v>221</v>
      </c>
      <c r="L2" s="5" t="s">
        <v>220</v>
      </c>
      <c r="M2" s="5" t="s">
        <v>160</v>
      </c>
      <c r="N2" s="5" t="s">
        <v>215</v>
      </c>
      <c r="O2" s="5" t="s">
        <v>133</v>
      </c>
      <c r="P2" s="5" t="s">
        <v>161</v>
      </c>
      <c r="Q2" s="5" t="s">
        <v>28</v>
      </c>
    </row>
    <row r="3" spans="1:17" ht="12.75">
      <c r="A3" s="4" t="s">
        <v>304</v>
      </c>
      <c r="B3" t="s">
        <v>162</v>
      </c>
      <c r="C3">
        <v>50</v>
      </c>
      <c r="D3" t="s">
        <v>168</v>
      </c>
      <c r="E3" t="s">
        <v>189</v>
      </c>
      <c r="G3" t="s">
        <v>174</v>
      </c>
      <c r="J3" s="4" t="s">
        <v>304</v>
      </c>
      <c r="K3">
        <v>3</v>
      </c>
      <c r="L3">
        <v>1</v>
      </c>
      <c r="M3">
        <v>3</v>
      </c>
      <c r="N3">
        <v>7</v>
      </c>
      <c r="O3">
        <v>0</v>
      </c>
      <c r="P3">
        <v>4</v>
      </c>
      <c r="Q3">
        <f>SUM(K3:P3)</f>
        <v>18</v>
      </c>
    </row>
    <row r="4" spans="1:17" ht="12.75">
      <c r="A4" s="4" t="s">
        <v>303</v>
      </c>
      <c r="B4" t="s">
        <v>162</v>
      </c>
      <c r="C4">
        <v>50</v>
      </c>
      <c r="D4" t="s">
        <v>168</v>
      </c>
      <c r="E4" t="s">
        <v>189</v>
      </c>
      <c r="G4" t="s">
        <v>175</v>
      </c>
      <c r="J4" s="4" t="s">
        <v>303</v>
      </c>
      <c r="K4">
        <v>3</v>
      </c>
      <c r="L4">
        <v>1</v>
      </c>
      <c r="M4">
        <v>3</v>
      </c>
      <c r="N4">
        <v>7</v>
      </c>
      <c r="O4">
        <v>0</v>
      </c>
      <c r="P4">
        <v>3</v>
      </c>
      <c r="Q4">
        <f aca="true" t="shared" si="0" ref="Q4:Q67">SUM(K4:P4)</f>
        <v>17</v>
      </c>
    </row>
    <row r="5" spans="1:17" ht="12.75">
      <c r="A5" s="4" t="s">
        <v>302</v>
      </c>
      <c r="B5" t="s">
        <v>162</v>
      </c>
      <c r="C5">
        <v>50</v>
      </c>
      <c r="D5" t="s">
        <v>168</v>
      </c>
      <c r="E5" t="s">
        <v>190</v>
      </c>
      <c r="G5" t="s">
        <v>176</v>
      </c>
      <c r="J5" s="4" t="s">
        <v>302</v>
      </c>
      <c r="K5">
        <v>3</v>
      </c>
      <c r="L5">
        <v>1</v>
      </c>
      <c r="M5">
        <v>3</v>
      </c>
      <c r="N5">
        <v>6</v>
      </c>
      <c r="O5">
        <v>0</v>
      </c>
      <c r="P5">
        <v>3</v>
      </c>
      <c r="Q5">
        <f t="shared" si="0"/>
        <v>16</v>
      </c>
    </row>
    <row r="6" spans="1:17" ht="12.75">
      <c r="A6" s="4" t="s">
        <v>308</v>
      </c>
      <c r="B6" t="s">
        <v>162</v>
      </c>
      <c r="C6">
        <v>50</v>
      </c>
      <c r="D6" t="s">
        <v>168</v>
      </c>
      <c r="E6" t="s">
        <v>191</v>
      </c>
      <c r="G6" t="s">
        <v>177</v>
      </c>
      <c r="J6" s="4" t="s">
        <v>308</v>
      </c>
      <c r="K6">
        <v>3</v>
      </c>
      <c r="L6">
        <v>1</v>
      </c>
      <c r="M6">
        <v>3</v>
      </c>
      <c r="N6">
        <v>6</v>
      </c>
      <c r="O6">
        <v>0</v>
      </c>
      <c r="P6">
        <v>3</v>
      </c>
      <c r="Q6">
        <f t="shared" si="0"/>
        <v>16</v>
      </c>
    </row>
    <row r="7" spans="1:17" ht="12.75">
      <c r="A7" s="4" t="s">
        <v>300</v>
      </c>
      <c r="B7" t="s">
        <v>163</v>
      </c>
      <c r="C7">
        <v>50</v>
      </c>
      <c r="D7" t="s">
        <v>168</v>
      </c>
      <c r="E7" t="s">
        <v>190</v>
      </c>
      <c r="G7" t="s">
        <v>176</v>
      </c>
      <c r="J7" s="4" t="s">
        <v>300</v>
      </c>
      <c r="K7">
        <v>1</v>
      </c>
      <c r="L7">
        <v>1</v>
      </c>
      <c r="M7">
        <v>3</v>
      </c>
      <c r="N7">
        <v>6</v>
      </c>
      <c r="O7">
        <v>0</v>
      </c>
      <c r="P7">
        <v>3</v>
      </c>
      <c r="Q7">
        <f t="shared" si="0"/>
        <v>14</v>
      </c>
    </row>
    <row r="8" spans="1:17" ht="12.75">
      <c r="A8" s="4" t="s">
        <v>314</v>
      </c>
      <c r="B8" t="s">
        <v>164</v>
      </c>
      <c r="D8" t="s">
        <v>169</v>
      </c>
      <c r="E8" t="s">
        <v>191</v>
      </c>
      <c r="G8" t="s">
        <v>178</v>
      </c>
      <c r="J8" s="4" t="s">
        <v>314</v>
      </c>
      <c r="K8">
        <v>0</v>
      </c>
      <c r="L8">
        <v>0</v>
      </c>
      <c r="M8">
        <v>2</v>
      </c>
      <c r="N8">
        <v>6</v>
      </c>
      <c r="O8">
        <v>0</v>
      </c>
      <c r="P8">
        <v>3</v>
      </c>
      <c r="Q8">
        <f t="shared" si="0"/>
        <v>11</v>
      </c>
    </row>
    <row r="9" spans="1:17" ht="12.75">
      <c r="A9" s="4" t="s">
        <v>227</v>
      </c>
      <c r="B9" t="s">
        <v>165</v>
      </c>
      <c r="D9" t="s">
        <v>170</v>
      </c>
      <c r="E9" t="s">
        <v>192</v>
      </c>
      <c r="G9" t="s">
        <v>179</v>
      </c>
      <c r="J9" s="4" t="s">
        <v>227</v>
      </c>
      <c r="K9">
        <v>2</v>
      </c>
      <c r="L9">
        <v>0</v>
      </c>
      <c r="M9">
        <v>1</v>
      </c>
      <c r="N9">
        <v>1</v>
      </c>
      <c r="O9">
        <v>0</v>
      </c>
      <c r="P9">
        <v>2</v>
      </c>
      <c r="Q9">
        <f t="shared" si="0"/>
        <v>6</v>
      </c>
    </row>
    <row r="10" spans="1:17" ht="12.75">
      <c r="A10" s="4" t="s">
        <v>225</v>
      </c>
      <c r="B10" t="s">
        <v>163</v>
      </c>
      <c r="D10" t="s">
        <v>171</v>
      </c>
      <c r="E10" t="s">
        <v>193</v>
      </c>
      <c r="G10" t="s">
        <v>180</v>
      </c>
      <c r="J10" s="4" t="s">
        <v>225</v>
      </c>
      <c r="K10">
        <v>1</v>
      </c>
      <c r="L10">
        <v>0</v>
      </c>
      <c r="M10">
        <v>1</v>
      </c>
      <c r="N10">
        <v>1</v>
      </c>
      <c r="O10">
        <v>0</v>
      </c>
      <c r="P10">
        <v>2</v>
      </c>
      <c r="Q10">
        <f t="shared" si="0"/>
        <v>5</v>
      </c>
    </row>
    <row r="11" spans="1:17" ht="12.75">
      <c r="A11" s="4" t="s">
        <v>321</v>
      </c>
      <c r="B11" t="s">
        <v>163</v>
      </c>
      <c r="D11" t="s">
        <v>168</v>
      </c>
      <c r="E11" t="s">
        <v>194</v>
      </c>
      <c r="G11" t="s">
        <v>181</v>
      </c>
      <c r="J11" s="4" t="s">
        <v>321</v>
      </c>
      <c r="K11">
        <v>1</v>
      </c>
      <c r="L11">
        <v>0</v>
      </c>
      <c r="M11">
        <v>3</v>
      </c>
      <c r="N11">
        <v>0</v>
      </c>
      <c r="O11">
        <v>0</v>
      </c>
      <c r="P11">
        <v>1</v>
      </c>
      <c r="Q11">
        <f t="shared" si="0"/>
        <v>5</v>
      </c>
    </row>
    <row r="12" spans="1:17" ht="12.75">
      <c r="A12" s="4" t="s">
        <v>228</v>
      </c>
      <c r="B12" t="s">
        <v>164</v>
      </c>
      <c r="D12" t="s">
        <v>172</v>
      </c>
      <c r="E12" t="s">
        <v>195</v>
      </c>
      <c r="G12" t="s">
        <v>182</v>
      </c>
      <c r="J12" s="4" t="s">
        <v>228</v>
      </c>
      <c r="K12">
        <v>0</v>
      </c>
      <c r="L12">
        <v>0</v>
      </c>
      <c r="M12">
        <v>0</v>
      </c>
      <c r="N12">
        <v>1</v>
      </c>
      <c r="O12">
        <v>0</v>
      </c>
      <c r="P12">
        <v>1</v>
      </c>
      <c r="Q12">
        <f t="shared" si="0"/>
        <v>2</v>
      </c>
    </row>
    <row r="13" spans="1:17" ht="12.75">
      <c r="A13" s="4" t="s">
        <v>312</v>
      </c>
      <c r="B13" t="s">
        <v>166</v>
      </c>
      <c r="C13">
        <v>50</v>
      </c>
      <c r="D13" t="s">
        <v>172</v>
      </c>
      <c r="E13" t="s">
        <v>196</v>
      </c>
      <c r="G13" t="s">
        <v>182</v>
      </c>
      <c r="J13" s="4" t="s">
        <v>312</v>
      </c>
      <c r="K13">
        <v>1</v>
      </c>
      <c r="L13">
        <v>1</v>
      </c>
      <c r="M13">
        <v>0</v>
      </c>
      <c r="N13">
        <v>2</v>
      </c>
      <c r="O13">
        <v>0</v>
      </c>
      <c r="P13">
        <v>1</v>
      </c>
      <c r="Q13">
        <f t="shared" si="0"/>
        <v>5</v>
      </c>
    </row>
    <row r="14" spans="1:17" ht="12.75">
      <c r="A14" s="4" t="s">
        <v>311</v>
      </c>
      <c r="B14" t="s">
        <v>164</v>
      </c>
      <c r="C14">
        <v>50</v>
      </c>
      <c r="D14" t="s">
        <v>172</v>
      </c>
      <c r="E14" t="s">
        <v>196</v>
      </c>
      <c r="G14" t="s">
        <v>183</v>
      </c>
      <c r="J14" s="4" t="s">
        <v>311</v>
      </c>
      <c r="K14">
        <v>0</v>
      </c>
      <c r="L14">
        <v>1</v>
      </c>
      <c r="M14">
        <v>0</v>
      </c>
      <c r="N14">
        <v>2</v>
      </c>
      <c r="O14">
        <v>0</v>
      </c>
      <c r="P14">
        <v>0</v>
      </c>
      <c r="Q14">
        <f t="shared" si="0"/>
        <v>3</v>
      </c>
    </row>
    <row r="15" spans="1:17" ht="12.75">
      <c r="A15" s="4" t="s">
        <v>316</v>
      </c>
      <c r="B15" t="s">
        <v>164</v>
      </c>
      <c r="D15" t="s">
        <v>172</v>
      </c>
      <c r="E15" t="s">
        <v>192</v>
      </c>
      <c r="G15" t="s">
        <v>184</v>
      </c>
      <c r="J15" s="4" t="s">
        <v>316</v>
      </c>
      <c r="K15">
        <v>0</v>
      </c>
      <c r="L15">
        <v>0</v>
      </c>
      <c r="M15">
        <v>0</v>
      </c>
      <c r="N15">
        <v>1</v>
      </c>
      <c r="O15">
        <v>0</v>
      </c>
      <c r="P15">
        <v>2</v>
      </c>
      <c r="Q15">
        <f t="shared" si="0"/>
        <v>3</v>
      </c>
    </row>
    <row r="16" spans="1:17" ht="12.75">
      <c r="A16" s="4" t="s">
        <v>252</v>
      </c>
      <c r="B16" t="s">
        <v>164</v>
      </c>
      <c r="D16" t="s">
        <v>173</v>
      </c>
      <c r="E16" t="s">
        <v>197</v>
      </c>
      <c r="G16" t="s">
        <v>183</v>
      </c>
      <c r="J16" s="4" t="s">
        <v>252</v>
      </c>
      <c r="K16">
        <v>0</v>
      </c>
      <c r="L16">
        <v>0</v>
      </c>
      <c r="M16">
        <v>1</v>
      </c>
      <c r="N16">
        <v>3</v>
      </c>
      <c r="O16">
        <v>0</v>
      </c>
      <c r="P16">
        <v>0</v>
      </c>
      <c r="Q16">
        <f t="shared" si="0"/>
        <v>4</v>
      </c>
    </row>
    <row r="17" spans="1:17" ht="12.75">
      <c r="A17" s="4" t="s">
        <v>317</v>
      </c>
      <c r="B17" t="s">
        <v>164</v>
      </c>
      <c r="D17" t="s">
        <v>172</v>
      </c>
      <c r="E17" t="s">
        <v>194</v>
      </c>
      <c r="G17" t="s">
        <v>182</v>
      </c>
      <c r="J17" s="4" t="s">
        <v>317</v>
      </c>
      <c r="K17">
        <v>0</v>
      </c>
      <c r="L17">
        <v>0</v>
      </c>
      <c r="M17">
        <v>0</v>
      </c>
      <c r="N17">
        <v>0</v>
      </c>
      <c r="O17">
        <v>0</v>
      </c>
      <c r="P17">
        <v>1</v>
      </c>
      <c r="Q17">
        <f t="shared" si="0"/>
        <v>1</v>
      </c>
    </row>
    <row r="18" spans="1:17" ht="12.75">
      <c r="A18" s="4" t="s">
        <v>344</v>
      </c>
      <c r="B18" t="s">
        <v>164</v>
      </c>
      <c r="D18" t="s">
        <v>173</v>
      </c>
      <c r="E18" t="s">
        <v>198</v>
      </c>
      <c r="G18" t="s">
        <v>183</v>
      </c>
      <c r="J18" s="4" t="s">
        <v>344</v>
      </c>
      <c r="K18">
        <v>0</v>
      </c>
      <c r="L18">
        <v>0</v>
      </c>
      <c r="M18">
        <v>1</v>
      </c>
      <c r="N18">
        <v>3</v>
      </c>
      <c r="O18">
        <v>0</v>
      </c>
      <c r="P18">
        <v>0</v>
      </c>
      <c r="Q18">
        <f t="shared" si="0"/>
        <v>4</v>
      </c>
    </row>
    <row r="19" spans="1:17" ht="12.75">
      <c r="A19" s="4" t="s">
        <v>244</v>
      </c>
      <c r="B19" t="s">
        <v>164</v>
      </c>
      <c r="D19" t="s">
        <v>172</v>
      </c>
      <c r="E19" t="s">
        <v>199</v>
      </c>
      <c r="G19" t="s">
        <v>183</v>
      </c>
      <c r="J19" s="4" t="s">
        <v>244</v>
      </c>
      <c r="K19">
        <v>0</v>
      </c>
      <c r="L19">
        <v>0</v>
      </c>
      <c r="M19">
        <v>0</v>
      </c>
      <c r="N19">
        <v>2</v>
      </c>
      <c r="O19">
        <v>0</v>
      </c>
      <c r="P19">
        <v>0</v>
      </c>
      <c r="Q19">
        <f t="shared" si="0"/>
        <v>2</v>
      </c>
    </row>
    <row r="20" spans="1:17" ht="12.75">
      <c r="A20" s="4" t="s">
        <v>232</v>
      </c>
      <c r="B20" t="s">
        <v>164</v>
      </c>
      <c r="D20" t="s">
        <v>172</v>
      </c>
      <c r="E20" t="s">
        <v>200</v>
      </c>
      <c r="G20" t="s">
        <v>183</v>
      </c>
      <c r="J20" s="4" t="s">
        <v>232</v>
      </c>
      <c r="K20">
        <v>0</v>
      </c>
      <c r="L20">
        <v>0</v>
      </c>
      <c r="M20">
        <v>0</v>
      </c>
      <c r="N20">
        <v>1</v>
      </c>
      <c r="O20">
        <v>0</v>
      </c>
      <c r="P20">
        <v>0</v>
      </c>
      <c r="Q20">
        <f t="shared" si="0"/>
        <v>1</v>
      </c>
    </row>
    <row r="21" spans="1:17" ht="12.75">
      <c r="A21" s="4" t="s">
        <v>282</v>
      </c>
      <c r="B21" t="s">
        <v>164</v>
      </c>
      <c r="D21" t="s">
        <v>172</v>
      </c>
      <c r="E21" t="s">
        <v>197</v>
      </c>
      <c r="G21" t="s">
        <v>183</v>
      </c>
      <c r="J21" s="4" t="s">
        <v>282</v>
      </c>
      <c r="K21">
        <v>0</v>
      </c>
      <c r="L21">
        <v>0</v>
      </c>
      <c r="M21">
        <v>0</v>
      </c>
      <c r="N21">
        <v>3</v>
      </c>
      <c r="O21">
        <v>0</v>
      </c>
      <c r="P21">
        <v>0</v>
      </c>
      <c r="Q21">
        <f t="shared" si="0"/>
        <v>3</v>
      </c>
    </row>
    <row r="22" spans="1:17" ht="12.75">
      <c r="A22" s="4" t="s">
        <v>297</v>
      </c>
      <c r="B22" t="s">
        <v>167</v>
      </c>
      <c r="D22" t="s">
        <v>173</v>
      </c>
      <c r="E22" t="s">
        <v>201</v>
      </c>
      <c r="G22" t="s">
        <v>183</v>
      </c>
      <c r="J22" s="4" t="s">
        <v>297</v>
      </c>
      <c r="K22">
        <v>1</v>
      </c>
      <c r="L22">
        <v>0</v>
      </c>
      <c r="M22">
        <v>1</v>
      </c>
      <c r="N22">
        <v>1</v>
      </c>
      <c r="O22">
        <v>0</v>
      </c>
      <c r="P22">
        <v>0</v>
      </c>
      <c r="Q22">
        <f t="shared" si="0"/>
        <v>3</v>
      </c>
    </row>
    <row r="23" spans="1:17" ht="12.75">
      <c r="A23" s="4" t="s">
        <v>226</v>
      </c>
      <c r="B23" t="s">
        <v>164</v>
      </c>
      <c r="D23" t="s">
        <v>172</v>
      </c>
      <c r="E23" t="s">
        <v>194</v>
      </c>
      <c r="G23" t="s">
        <v>181</v>
      </c>
      <c r="J23" s="4" t="s">
        <v>226</v>
      </c>
      <c r="K23">
        <v>0</v>
      </c>
      <c r="L23">
        <v>0</v>
      </c>
      <c r="M23">
        <v>0</v>
      </c>
      <c r="N23">
        <v>0</v>
      </c>
      <c r="O23">
        <v>0</v>
      </c>
      <c r="P23">
        <v>1</v>
      </c>
      <c r="Q23">
        <f t="shared" si="0"/>
        <v>1</v>
      </c>
    </row>
    <row r="24" spans="1:17" ht="12.75">
      <c r="A24" s="4" t="s">
        <v>318</v>
      </c>
      <c r="B24" t="s">
        <v>164</v>
      </c>
      <c r="D24" t="s">
        <v>172</v>
      </c>
      <c r="E24" t="s">
        <v>194</v>
      </c>
      <c r="G24" t="s">
        <v>183</v>
      </c>
      <c r="J24" s="4" t="s">
        <v>318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f t="shared" si="0"/>
        <v>0</v>
      </c>
    </row>
    <row r="25" spans="1:17" ht="12.75">
      <c r="A25" s="4" t="s">
        <v>231</v>
      </c>
      <c r="B25" t="s">
        <v>164</v>
      </c>
      <c r="D25" t="s">
        <v>172</v>
      </c>
      <c r="E25" t="s">
        <v>194</v>
      </c>
      <c r="G25" t="s">
        <v>183</v>
      </c>
      <c r="J25" s="4" t="s">
        <v>231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f t="shared" si="0"/>
        <v>0</v>
      </c>
    </row>
    <row r="26" spans="1:17" ht="12.75">
      <c r="A26" s="4" t="s">
        <v>243</v>
      </c>
      <c r="B26" t="s">
        <v>164</v>
      </c>
      <c r="D26" t="s">
        <v>172</v>
      </c>
      <c r="E26" t="s">
        <v>194</v>
      </c>
      <c r="G26" t="s">
        <v>185</v>
      </c>
      <c r="J26" s="4" t="s">
        <v>243</v>
      </c>
      <c r="K26">
        <v>0</v>
      </c>
      <c r="L26">
        <v>0</v>
      </c>
      <c r="M26">
        <v>0</v>
      </c>
      <c r="N26">
        <v>0</v>
      </c>
      <c r="O26">
        <v>0</v>
      </c>
      <c r="P26">
        <v>1</v>
      </c>
      <c r="Q26">
        <f t="shared" si="0"/>
        <v>1</v>
      </c>
    </row>
    <row r="27" spans="1:17" ht="12.75">
      <c r="A27" s="4" t="s">
        <v>334</v>
      </c>
      <c r="B27" t="s">
        <v>164</v>
      </c>
      <c r="C27">
        <v>50</v>
      </c>
      <c r="D27" t="s">
        <v>172</v>
      </c>
      <c r="E27" t="s">
        <v>194</v>
      </c>
      <c r="G27" t="s">
        <v>183</v>
      </c>
      <c r="J27" s="4" t="s">
        <v>334</v>
      </c>
      <c r="K27">
        <v>0</v>
      </c>
      <c r="L27">
        <v>1</v>
      </c>
      <c r="M27">
        <v>0</v>
      </c>
      <c r="N27">
        <v>0</v>
      </c>
      <c r="O27">
        <v>0</v>
      </c>
      <c r="P27">
        <v>0</v>
      </c>
      <c r="Q27">
        <f t="shared" si="0"/>
        <v>1</v>
      </c>
    </row>
    <row r="28" spans="1:17" ht="12.75">
      <c r="A28" s="4" t="s">
        <v>264</v>
      </c>
      <c r="B28" t="s">
        <v>163</v>
      </c>
      <c r="D28" t="s">
        <v>172</v>
      </c>
      <c r="E28" t="s">
        <v>194</v>
      </c>
      <c r="G28" t="s">
        <v>183</v>
      </c>
      <c r="J28" s="4" t="s">
        <v>264</v>
      </c>
      <c r="K28">
        <v>1</v>
      </c>
      <c r="L28">
        <v>0</v>
      </c>
      <c r="M28">
        <v>0</v>
      </c>
      <c r="N28">
        <v>0</v>
      </c>
      <c r="O28">
        <v>0</v>
      </c>
      <c r="P28">
        <v>0</v>
      </c>
      <c r="Q28">
        <f t="shared" si="0"/>
        <v>1</v>
      </c>
    </row>
    <row r="29" spans="1:17" ht="12.75">
      <c r="A29" s="4" t="s">
        <v>279</v>
      </c>
      <c r="B29" t="s">
        <v>164</v>
      </c>
      <c r="C29">
        <v>50</v>
      </c>
      <c r="D29" t="s">
        <v>170</v>
      </c>
      <c r="E29" t="s">
        <v>194</v>
      </c>
      <c r="G29" t="s">
        <v>183</v>
      </c>
      <c r="J29" s="4" t="s">
        <v>279</v>
      </c>
      <c r="K29">
        <v>0</v>
      </c>
      <c r="L29">
        <v>1</v>
      </c>
      <c r="M29">
        <v>1</v>
      </c>
      <c r="N29">
        <v>0</v>
      </c>
      <c r="O29">
        <v>0</v>
      </c>
      <c r="P29">
        <v>0</v>
      </c>
      <c r="Q29">
        <f t="shared" si="0"/>
        <v>2</v>
      </c>
    </row>
    <row r="30" spans="1:17" ht="12.75">
      <c r="A30" s="4" t="s">
        <v>136</v>
      </c>
      <c r="B30" t="s">
        <v>164</v>
      </c>
      <c r="C30">
        <v>50</v>
      </c>
      <c r="D30" t="s">
        <v>171</v>
      </c>
      <c r="E30" t="s">
        <v>194</v>
      </c>
      <c r="G30" t="s">
        <v>183</v>
      </c>
      <c r="J30" s="4" t="s">
        <v>136</v>
      </c>
      <c r="K30">
        <v>0</v>
      </c>
      <c r="L30">
        <v>1</v>
      </c>
      <c r="M30">
        <v>1</v>
      </c>
      <c r="N30">
        <v>0</v>
      </c>
      <c r="O30">
        <v>0</v>
      </c>
      <c r="P30">
        <v>0</v>
      </c>
      <c r="Q30">
        <f t="shared" si="0"/>
        <v>2</v>
      </c>
    </row>
    <row r="31" spans="1:17" ht="12.75">
      <c r="A31" s="4" t="s">
        <v>233</v>
      </c>
      <c r="B31" t="s">
        <v>164</v>
      </c>
      <c r="D31" t="s">
        <v>172</v>
      </c>
      <c r="E31" t="s">
        <v>194</v>
      </c>
      <c r="G31" t="s">
        <v>183</v>
      </c>
      <c r="J31" s="4" t="s">
        <v>233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f t="shared" si="0"/>
        <v>0</v>
      </c>
    </row>
    <row r="32" spans="1:17" ht="12.75">
      <c r="A32" s="4" t="s">
        <v>325</v>
      </c>
      <c r="B32" t="s">
        <v>164</v>
      </c>
      <c r="D32" t="s">
        <v>172</v>
      </c>
      <c r="E32" t="s">
        <v>194</v>
      </c>
      <c r="G32" t="s">
        <v>182</v>
      </c>
      <c r="J32" s="4" t="s">
        <v>325</v>
      </c>
      <c r="K32">
        <v>0</v>
      </c>
      <c r="L32">
        <v>0</v>
      </c>
      <c r="M32">
        <v>0</v>
      </c>
      <c r="N32">
        <v>0</v>
      </c>
      <c r="O32">
        <v>0</v>
      </c>
      <c r="P32">
        <v>1</v>
      </c>
      <c r="Q32">
        <f t="shared" si="0"/>
        <v>1</v>
      </c>
    </row>
    <row r="33" spans="1:17" ht="12.75">
      <c r="A33" s="4" t="s">
        <v>245</v>
      </c>
      <c r="B33" t="s">
        <v>164</v>
      </c>
      <c r="D33" t="s">
        <v>172</v>
      </c>
      <c r="E33" t="s">
        <v>194</v>
      </c>
      <c r="G33" t="s">
        <v>183</v>
      </c>
      <c r="J33" s="4" t="s">
        <v>245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f t="shared" si="0"/>
        <v>0</v>
      </c>
    </row>
    <row r="34" spans="1:17" ht="12.75">
      <c r="A34" s="4" t="s">
        <v>249</v>
      </c>
      <c r="B34" t="s">
        <v>164</v>
      </c>
      <c r="D34" t="s">
        <v>172</v>
      </c>
      <c r="E34" t="s">
        <v>194</v>
      </c>
      <c r="G34" t="s">
        <v>183</v>
      </c>
      <c r="J34" s="4" t="s">
        <v>249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f t="shared" si="0"/>
        <v>0</v>
      </c>
    </row>
    <row r="35" spans="1:17" ht="12.75">
      <c r="A35" s="4" t="s">
        <v>254</v>
      </c>
      <c r="B35" t="s">
        <v>164</v>
      </c>
      <c r="D35" t="s">
        <v>172</v>
      </c>
      <c r="E35" t="s">
        <v>194</v>
      </c>
      <c r="G35" t="s">
        <v>183</v>
      </c>
      <c r="J35" s="4" t="s">
        <v>254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f t="shared" si="0"/>
        <v>0</v>
      </c>
    </row>
    <row r="36" spans="1:17" ht="12.75">
      <c r="A36" s="4" t="s">
        <v>266</v>
      </c>
      <c r="B36" t="s">
        <v>164</v>
      </c>
      <c r="D36" t="s">
        <v>172</v>
      </c>
      <c r="E36" t="s">
        <v>194</v>
      </c>
      <c r="G36" t="s">
        <v>183</v>
      </c>
      <c r="J36" s="4" t="s">
        <v>266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f t="shared" si="0"/>
        <v>0</v>
      </c>
    </row>
    <row r="37" spans="1:17" ht="12.75">
      <c r="A37" s="4" t="s">
        <v>269</v>
      </c>
      <c r="B37" t="s">
        <v>164</v>
      </c>
      <c r="D37" t="s">
        <v>172</v>
      </c>
      <c r="E37" t="s">
        <v>194</v>
      </c>
      <c r="G37" t="s">
        <v>183</v>
      </c>
      <c r="J37" s="4" t="s">
        <v>269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f t="shared" si="0"/>
        <v>0</v>
      </c>
    </row>
    <row r="38" spans="1:17" ht="12.75">
      <c r="A38" s="4" t="s">
        <v>270</v>
      </c>
      <c r="B38" t="s">
        <v>164</v>
      </c>
      <c r="D38" t="s">
        <v>172</v>
      </c>
      <c r="E38" t="s">
        <v>194</v>
      </c>
      <c r="G38" t="s">
        <v>183</v>
      </c>
      <c r="J38" s="4" t="s">
        <v>270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f t="shared" si="0"/>
        <v>0</v>
      </c>
    </row>
    <row r="39" spans="1:17" ht="12.75">
      <c r="A39" s="4" t="s">
        <v>283</v>
      </c>
      <c r="B39" t="s">
        <v>164</v>
      </c>
      <c r="D39" t="s">
        <v>172</v>
      </c>
      <c r="E39" t="s">
        <v>193</v>
      </c>
      <c r="G39" t="s">
        <v>183</v>
      </c>
      <c r="J39" s="4" t="s">
        <v>283</v>
      </c>
      <c r="K39">
        <v>0</v>
      </c>
      <c r="L39">
        <v>0</v>
      </c>
      <c r="M39">
        <v>0</v>
      </c>
      <c r="N39">
        <v>1</v>
      </c>
      <c r="O39">
        <v>0</v>
      </c>
      <c r="P39">
        <v>0</v>
      </c>
      <c r="Q39">
        <f t="shared" si="0"/>
        <v>1</v>
      </c>
    </row>
    <row r="40" spans="1:17" ht="12.75">
      <c r="A40" s="4" t="s">
        <v>284</v>
      </c>
      <c r="B40" t="s">
        <v>164</v>
      </c>
      <c r="D40" t="s">
        <v>172</v>
      </c>
      <c r="E40" t="s">
        <v>193</v>
      </c>
      <c r="G40" t="s">
        <v>183</v>
      </c>
      <c r="J40" s="4" t="s">
        <v>284</v>
      </c>
      <c r="K40">
        <v>0</v>
      </c>
      <c r="L40">
        <v>0</v>
      </c>
      <c r="M40">
        <v>0</v>
      </c>
      <c r="N40">
        <v>1</v>
      </c>
      <c r="O40">
        <v>0</v>
      </c>
      <c r="P40">
        <v>0</v>
      </c>
      <c r="Q40">
        <f t="shared" si="0"/>
        <v>1</v>
      </c>
    </row>
    <row r="41" spans="1:17" ht="12.75">
      <c r="A41" s="4" t="s">
        <v>313</v>
      </c>
      <c r="B41" t="s">
        <v>164</v>
      </c>
      <c r="D41" t="s">
        <v>172</v>
      </c>
      <c r="E41" t="s">
        <v>200</v>
      </c>
      <c r="G41" t="s">
        <v>183</v>
      </c>
      <c r="J41" s="4" t="s">
        <v>313</v>
      </c>
      <c r="K41">
        <v>0</v>
      </c>
      <c r="L41">
        <v>0</v>
      </c>
      <c r="M41">
        <v>0</v>
      </c>
      <c r="N41">
        <v>1</v>
      </c>
      <c r="O41">
        <v>0</v>
      </c>
      <c r="P41">
        <v>0</v>
      </c>
      <c r="Q41">
        <f t="shared" si="0"/>
        <v>1</v>
      </c>
    </row>
    <row r="42" spans="1:17" ht="12.75">
      <c r="A42" s="4" t="s">
        <v>288</v>
      </c>
      <c r="B42" t="s">
        <v>164</v>
      </c>
      <c r="D42" t="s">
        <v>172</v>
      </c>
      <c r="E42" t="s">
        <v>200</v>
      </c>
      <c r="G42" t="s">
        <v>183</v>
      </c>
      <c r="J42" s="4" t="s">
        <v>288</v>
      </c>
      <c r="K42">
        <v>0</v>
      </c>
      <c r="L42">
        <v>0</v>
      </c>
      <c r="M42">
        <v>0</v>
      </c>
      <c r="N42">
        <v>1</v>
      </c>
      <c r="O42">
        <v>0</v>
      </c>
      <c r="P42">
        <v>0</v>
      </c>
      <c r="Q42">
        <f t="shared" si="0"/>
        <v>1</v>
      </c>
    </row>
    <row r="43" spans="1:17" ht="12.75">
      <c r="A43" s="4" t="s">
        <v>289</v>
      </c>
      <c r="B43" t="s">
        <v>164</v>
      </c>
      <c r="D43" t="s">
        <v>172</v>
      </c>
      <c r="E43" t="s">
        <v>200</v>
      </c>
      <c r="G43" t="s">
        <v>183</v>
      </c>
      <c r="J43" s="4" t="s">
        <v>289</v>
      </c>
      <c r="K43">
        <v>0</v>
      </c>
      <c r="L43">
        <v>0</v>
      </c>
      <c r="M43">
        <v>0</v>
      </c>
      <c r="N43">
        <v>1</v>
      </c>
      <c r="O43">
        <v>0</v>
      </c>
      <c r="P43">
        <v>0</v>
      </c>
      <c r="Q43">
        <f t="shared" si="0"/>
        <v>1</v>
      </c>
    </row>
    <row r="44" spans="1:17" ht="12.75">
      <c r="A44" s="4" t="s">
        <v>290</v>
      </c>
      <c r="B44" t="s">
        <v>164</v>
      </c>
      <c r="D44" t="s">
        <v>172</v>
      </c>
      <c r="E44" t="s">
        <v>200</v>
      </c>
      <c r="G44" t="s">
        <v>183</v>
      </c>
      <c r="J44" s="4" t="s">
        <v>290</v>
      </c>
      <c r="K44">
        <v>0</v>
      </c>
      <c r="L44">
        <v>0</v>
      </c>
      <c r="M44">
        <v>0</v>
      </c>
      <c r="N44">
        <v>1</v>
      </c>
      <c r="O44">
        <v>0</v>
      </c>
      <c r="P44">
        <v>0</v>
      </c>
      <c r="Q44">
        <f t="shared" si="0"/>
        <v>1</v>
      </c>
    </row>
    <row r="45" spans="1:17" ht="12.75">
      <c r="A45" s="4" t="s">
        <v>291</v>
      </c>
      <c r="B45" t="s">
        <v>164</v>
      </c>
      <c r="D45" t="s">
        <v>172</v>
      </c>
      <c r="E45" t="s">
        <v>200</v>
      </c>
      <c r="G45" t="s">
        <v>183</v>
      </c>
      <c r="J45" s="4" t="s">
        <v>291</v>
      </c>
      <c r="K45">
        <v>0</v>
      </c>
      <c r="L45">
        <v>0</v>
      </c>
      <c r="M45">
        <v>0</v>
      </c>
      <c r="N45">
        <v>1</v>
      </c>
      <c r="O45">
        <v>0</v>
      </c>
      <c r="P45">
        <v>0</v>
      </c>
      <c r="Q45">
        <f t="shared" si="0"/>
        <v>1</v>
      </c>
    </row>
    <row r="46" spans="1:17" ht="12.75">
      <c r="A46" s="4" t="s">
        <v>125</v>
      </c>
      <c r="B46" t="s">
        <v>164</v>
      </c>
      <c r="D46" t="s">
        <v>172</v>
      </c>
      <c r="E46" t="s">
        <v>202</v>
      </c>
      <c r="G46" t="s">
        <v>183</v>
      </c>
      <c r="J46" s="4" t="s">
        <v>125</v>
      </c>
      <c r="K46">
        <v>0</v>
      </c>
      <c r="L46">
        <v>0</v>
      </c>
      <c r="M46">
        <v>0</v>
      </c>
      <c r="N46">
        <v>1</v>
      </c>
      <c r="O46">
        <v>0</v>
      </c>
      <c r="P46">
        <v>0</v>
      </c>
      <c r="Q46">
        <f t="shared" si="0"/>
        <v>1</v>
      </c>
    </row>
    <row r="47" spans="1:17" ht="12.75">
      <c r="A47" s="4" t="s">
        <v>129</v>
      </c>
      <c r="B47" t="s">
        <v>164</v>
      </c>
      <c r="D47" t="s">
        <v>172</v>
      </c>
      <c r="E47" t="s">
        <v>194</v>
      </c>
      <c r="G47" t="s">
        <v>185</v>
      </c>
      <c r="J47" s="4" t="s">
        <v>129</v>
      </c>
      <c r="K47">
        <v>0</v>
      </c>
      <c r="L47">
        <v>0</v>
      </c>
      <c r="M47">
        <v>0</v>
      </c>
      <c r="N47">
        <v>0</v>
      </c>
      <c r="O47">
        <v>0</v>
      </c>
      <c r="P47">
        <v>1</v>
      </c>
      <c r="Q47">
        <f t="shared" si="0"/>
        <v>1</v>
      </c>
    </row>
    <row r="48" spans="1:17" ht="12.75">
      <c r="A48" s="4" t="s">
        <v>137</v>
      </c>
      <c r="B48" t="s">
        <v>164</v>
      </c>
      <c r="C48">
        <v>50</v>
      </c>
      <c r="D48" t="s">
        <v>172</v>
      </c>
      <c r="E48" t="s">
        <v>194</v>
      </c>
      <c r="G48" t="s">
        <v>183</v>
      </c>
      <c r="J48" s="4" t="s">
        <v>137</v>
      </c>
      <c r="K48">
        <v>0</v>
      </c>
      <c r="L48">
        <v>1</v>
      </c>
      <c r="M48">
        <v>0</v>
      </c>
      <c r="N48">
        <v>0</v>
      </c>
      <c r="O48">
        <v>0</v>
      </c>
      <c r="P48">
        <v>0</v>
      </c>
      <c r="Q48">
        <f t="shared" si="0"/>
        <v>1</v>
      </c>
    </row>
    <row r="49" spans="1:17" ht="12.75">
      <c r="A49" s="4" t="s">
        <v>138</v>
      </c>
      <c r="B49" t="s">
        <v>164</v>
      </c>
      <c r="C49">
        <v>50</v>
      </c>
      <c r="D49" t="s">
        <v>172</v>
      </c>
      <c r="E49" t="s">
        <v>194</v>
      </c>
      <c r="G49" t="s">
        <v>183</v>
      </c>
      <c r="J49" s="4" t="s">
        <v>138</v>
      </c>
      <c r="K49">
        <v>0</v>
      </c>
      <c r="L49">
        <v>1</v>
      </c>
      <c r="M49">
        <v>0</v>
      </c>
      <c r="N49">
        <v>0</v>
      </c>
      <c r="O49">
        <v>0</v>
      </c>
      <c r="P49">
        <v>0</v>
      </c>
      <c r="Q49">
        <f t="shared" si="0"/>
        <v>1</v>
      </c>
    </row>
    <row r="50" spans="1:17" ht="12.75">
      <c r="A50" s="4" t="s">
        <v>142</v>
      </c>
      <c r="B50" t="s">
        <v>163</v>
      </c>
      <c r="D50" t="s">
        <v>172</v>
      </c>
      <c r="E50" t="s">
        <v>194</v>
      </c>
      <c r="G50" t="s">
        <v>183</v>
      </c>
      <c r="J50" s="4" t="s">
        <v>142</v>
      </c>
      <c r="K50">
        <v>1</v>
      </c>
      <c r="L50">
        <v>0</v>
      </c>
      <c r="M50">
        <v>0</v>
      </c>
      <c r="N50">
        <v>0</v>
      </c>
      <c r="O50">
        <v>0</v>
      </c>
      <c r="P50">
        <v>0</v>
      </c>
      <c r="Q50">
        <f t="shared" si="0"/>
        <v>1</v>
      </c>
    </row>
    <row r="51" spans="1:10" ht="12.75">
      <c r="A51" s="4"/>
      <c r="B51" t="s">
        <v>164</v>
      </c>
      <c r="D51" t="s">
        <v>172</v>
      </c>
      <c r="E51" t="s">
        <v>194</v>
      </c>
      <c r="G51" t="s">
        <v>183</v>
      </c>
      <c r="J51" s="4"/>
    </row>
    <row r="52" spans="1:17" ht="12.75">
      <c r="A52" s="58" t="s">
        <v>206</v>
      </c>
      <c r="B52" s="58"/>
      <c r="C52" s="58"/>
      <c r="D52" s="58"/>
      <c r="E52" s="58"/>
      <c r="F52" s="58"/>
      <c r="G52" s="58"/>
      <c r="J52" s="5" t="s">
        <v>324</v>
      </c>
      <c r="K52">
        <v>0</v>
      </c>
      <c r="L52">
        <v>1</v>
      </c>
      <c r="M52">
        <v>1</v>
      </c>
      <c r="N52">
        <v>1</v>
      </c>
      <c r="O52">
        <v>0</v>
      </c>
      <c r="P52">
        <v>2</v>
      </c>
      <c r="Q52">
        <f t="shared" si="0"/>
        <v>5</v>
      </c>
    </row>
    <row r="53" spans="1:17" ht="12.75">
      <c r="A53" s="5" t="s">
        <v>159</v>
      </c>
      <c r="B53" s="5" t="s">
        <v>221</v>
      </c>
      <c r="C53" s="5" t="s">
        <v>220</v>
      </c>
      <c r="D53" s="5" t="s">
        <v>160</v>
      </c>
      <c r="E53" s="5" t="s">
        <v>215</v>
      </c>
      <c r="F53" s="5" t="s">
        <v>133</v>
      </c>
      <c r="G53" s="5" t="s">
        <v>161</v>
      </c>
      <c r="J53" s="4" t="s">
        <v>236</v>
      </c>
      <c r="K53">
        <v>0</v>
      </c>
      <c r="L53">
        <v>0</v>
      </c>
      <c r="M53">
        <v>1</v>
      </c>
      <c r="N53">
        <v>1</v>
      </c>
      <c r="O53">
        <v>0</v>
      </c>
      <c r="P53">
        <v>2</v>
      </c>
      <c r="Q53">
        <f t="shared" si="0"/>
        <v>4</v>
      </c>
    </row>
    <row r="54" spans="1:17" ht="12.75">
      <c r="A54" s="4" t="s">
        <v>324</v>
      </c>
      <c r="B54" t="s">
        <v>164</v>
      </c>
      <c r="C54">
        <v>50</v>
      </c>
      <c r="D54" t="s">
        <v>171</v>
      </c>
      <c r="E54" t="s">
        <v>203</v>
      </c>
      <c r="G54" t="s">
        <v>184</v>
      </c>
      <c r="J54" s="4" t="s">
        <v>224</v>
      </c>
      <c r="K54">
        <v>0</v>
      </c>
      <c r="L54">
        <v>0</v>
      </c>
      <c r="M54">
        <v>0</v>
      </c>
      <c r="N54">
        <v>0</v>
      </c>
      <c r="O54">
        <v>0</v>
      </c>
      <c r="P54">
        <v>2</v>
      </c>
      <c r="Q54">
        <f t="shared" si="0"/>
        <v>2</v>
      </c>
    </row>
    <row r="55" spans="1:17" ht="12.75">
      <c r="A55" s="4" t="s">
        <v>236</v>
      </c>
      <c r="B55" t="s">
        <v>164</v>
      </c>
      <c r="D55" t="s">
        <v>171</v>
      </c>
      <c r="E55" t="s">
        <v>203</v>
      </c>
      <c r="G55" t="s">
        <v>184</v>
      </c>
      <c r="J55" s="4" t="s">
        <v>230</v>
      </c>
      <c r="K55">
        <v>0</v>
      </c>
      <c r="L55">
        <v>0</v>
      </c>
      <c r="M55">
        <v>0</v>
      </c>
      <c r="N55">
        <v>2</v>
      </c>
      <c r="O55">
        <v>0</v>
      </c>
      <c r="P55">
        <v>1</v>
      </c>
      <c r="Q55">
        <f t="shared" si="0"/>
        <v>3</v>
      </c>
    </row>
    <row r="56" spans="1:17" ht="12.75">
      <c r="A56" s="4" t="s">
        <v>224</v>
      </c>
      <c r="B56" t="s">
        <v>164</v>
      </c>
      <c r="D56" t="s">
        <v>172</v>
      </c>
      <c r="E56" t="s">
        <v>194</v>
      </c>
      <c r="G56" t="s">
        <v>186</v>
      </c>
      <c r="J56" s="4" t="s">
        <v>237</v>
      </c>
      <c r="K56">
        <v>0</v>
      </c>
      <c r="L56">
        <v>0</v>
      </c>
      <c r="M56">
        <v>1</v>
      </c>
      <c r="N56">
        <v>1</v>
      </c>
      <c r="O56">
        <v>0</v>
      </c>
      <c r="P56">
        <v>2</v>
      </c>
      <c r="Q56">
        <f t="shared" si="0"/>
        <v>4</v>
      </c>
    </row>
    <row r="57" spans="1:17" ht="12.75">
      <c r="A57" s="4" t="s">
        <v>230</v>
      </c>
      <c r="B57" t="s">
        <v>164</v>
      </c>
      <c r="D57" t="s">
        <v>172</v>
      </c>
      <c r="E57" t="s">
        <v>196</v>
      </c>
      <c r="G57" t="s">
        <v>182</v>
      </c>
      <c r="J57" s="4" t="s">
        <v>306</v>
      </c>
      <c r="K57">
        <v>0</v>
      </c>
      <c r="L57">
        <v>0</v>
      </c>
      <c r="M57">
        <v>0</v>
      </c>
      <c r="N57">
        <v>0</v>
      </c>
      <c r="O57">
        <v>0</v>
      </c>
      <c r="P57">
        <v>1</v>
      </c>
      <c r="Q57">
        <f t="shared" si="0"/>
        <v>1</v>
      </c>
    </row>
    <row r="58" spans="1:17" ht="12.75">
      <c r="A58" s="4" t="s">
        <v>237</v>
      </c>
      <c r="B58" t="s">
        <v>164</v>
      </c>
      <c r="D58" t="s">
        <v>171</v>
      </c>
      <c r="E58" t="s">
        <v>201</v>
      </c>
      <c r="G58" t="s">
        <v>187</v>
      </c>
      <c r="J58" s="4" t="s">
        <v>235</v>
      </c>
      <c r="K58">
        <v>0</v>
      </c>
      <c r="L58">
        <v>0</v>
      </c>
      <c r="M58">
        <v>1</v>
      </c>
      <c r="N58">
        <v>1</v>
      </c>
      <c r="O58">
        <v>0</v>
      </c>
      <c r="P58">
        <v>1</v>
      </c>
      <c r="Q58">
        <f t="shared" si="0"/>
        <v>3</v>
      </c>
    </row>
    <row r="59" spans="1:17" ht="12.75">
      <c r="A59" s="4" t="s">
        <v>306</v>
      </c>
      <c r="B59" t="s">
        <v>164</v>
      </c>
      <c r="D59" t="s">
        <v>172</v>
      </c>
      <c r="E59" t="s">
        <v>194</v>
      </c>
      <c r="G59" t="s">
        <v>188</v>
      </c>
      <c r="J59" s="4" t="s">
        <v>343</v>
      </c>
      <c r="K59">
        <v>0</v>
      </c>
      <c r="L59">
        <v>0</v>
      </c>
      <c r="M59">
        <v>0</v>
      </c>
      <c r="N59">
        <v>3</v>
      </c>
      <c r="O59">
        <v>0</v>
      </c>
      <c r="P59">
        <v>0</v>
      </c>
      <c r="Q59">
        <f t="shared" si="0"/>
        <v>3</v>
      </c>
    </row>
    <row r="60" spans="1:17" ht="12.75">
      <c r="A60" s="4" t="s">
        <v>235</v>
      </c>
      <c r="B60" t="s">
        <v>164</v>
      </c>
      <c r="D60" t="s">
        <v>170</v>
      </c>
      <c r="E60" t="s">
        <v>201</v>
      </c>
      <c r="G60" t="s">
        <v>181</v>
      </c>
      <c r="J60" s="4" t="s">
        <v>240</v>
      </c>
      <c r="K60">
        <v>0</v>
      </c>
      <c r="L60">
        <v>0</v>
      </c>
      <c r="M60">
        <v>1</v>
      </c>
      <c r="N60">
        <v>0</v>
      </c>
      <c r="O60">
        <v>0</v>
      </c>
      <c r="P60">
        <v>0</v>
      </c>
      <c r="Q60">
        <f t="shared" si="0"/>
        <v>1</v>
      </c>
    </row>
    <row r="61" spans="1:17" ht="12.75">
      <c r="A61" s="4" t="s">
        <v>343</v>
      </c>
      <c r="B61" t="s">
        <v>164</v>
      </c>
      <c r="D61" t="s">
        <v>172</v>
      </c>
      <c r="E61" t="s">
        <v>204</v>
      </c>
      <c r="G61" t="s">
        <v>183</v>
      </c>
      <c r="J61" s="4" t="s">
        <v>241</v>
      </c>
      <c r="K61">
        <v>0</v>
      </c>
      <c r="L61">
        <v>0</v>
      </c>
      <c r="M61">
        <v>0</v>
      </c>
      <c r="N61">
        <v>1</v>
      </c>
      <c r="O61">
        <v>0</v>
      </c>
      <c r="P61">
        <v>0</v>
      </c>
      <c r="Q61">
        <f t="shared" si="0"/>
        <v>1</v>
      </c>
    </row>
    <row r="62" spans="1:17" ht="12.75">
      <c r="A62" s="4" t="s">
        <v>240</v>
      </c>
      <c r="B62" t="s">
        <v>164</v>
      </c>
      <c r="D62" t="s">
        <v>171</v>
      </c>
      <c r="E62" t="s">
        <v>194</v>
      </c>
      <c r="G62" t="s">
        <v>183</v>
      </c>
      <c r="J62" s="4" t="s">
        <v>242</v>
      </c>
      <c r="K62">
        <v>0</v>
      </c>
      <c r="L62">
        <v>0</v>
      </c>
      <c r="M62">
        <v>0</v>
      </c>
      <c r="N62">
        <v>1</v>
      </c>
      <c r="O62">
        <v>0</v>
      </c>
      <c r="P62">
        <v>0</v>
      </c>
      <c r="Q62">
        <f t="shared" si="0"/>
        <v>1</v>
      </c>
    </row>
    <row r="63" spans="1:17" ht="12.75">
      <c r="A63" s="4" t="s">
        <v>241</v>
      </c>
      <c r="B63" t="s">
        <v>164</v>
      </c>
      <c r="D63" t="s">
        <v>172</v>
      </c>
      <c r="E63" t="s">
        <v>200</v>
      </c>
      <c r="G63" t="s">
        <v>183</v>
      </c>
      <c r="J63" s="4" t="s">
        <v>150</v>
      </c>
      <c r="K63">
        <v>0</v>
      </c>
      <c r="L63">
        <v>0</v>
      </c>
      <c r="M63">
        <v>0</v>
      </c>
      <c r="N63">
        <v>0</v>
      </c>
      <c r="O63">
        <v>0</v>
      </c>
      <c r="P63">
        <v>1</v>
      </c>
      <c r="Q63">
        <f t="shared" si="0"/>
        <v>1</v>
      </c>
    </row>
    <row r="64" spans="1:17" ht="12.75">
      <c r="A64" s="4" t="s">
        <v>242</v>
      </c>
      <c r="B64" t="s">
        <v>164</v>
      </c>
      <c r="D64" t="s">
        <v>172</v>
      </c>
      <c r="E64" t="s">
        <v>205</v>
      </c>
      <c r="G64" t="s">
        <v>183</v>
      </c>
      <c r="J64" s="4" t="s">
        <v>246</v>
      </c>
      <c r="K64">
        <v>0</v>
      </c>
      <c r="L64">
        <v>0</v>
      </c>
      <c r="M64">
        <v>0</v>
      </c>
      <c r="N64">
        <v>1</v>
      </c>
      <c r="O64">
        <v>0</v>
      </c>
      <c r="P64">
        <v>0</v>
      </c>
      <c r="Q64">
        <f t="shared" si="0"/>
        <v>1</v>
      </c>
    </row>
    <row r="65" spans="1:17" ht="12.75">
      <c r="A65" s="4" t="s">
        <v>150</v>
      </c>
      <c r="B65" t="s">
        <v>164</v>
      </c>
      <c r="D65" t="s">
        <v>172</v>
      </c>
      <c r="E65" t="s">
        <v>194</v>
      </c>
      <c r="G65" t="s">
        <v>188</v>
      </c>
      <c r="J65" s="4" t="s">
        <v>247</v>
      </c>
      <c r="K65">
        <v>0</v>
      </c>
      <c r="L65">
        <v>0</v>
      </c>
      <c r="M65">
        <v>0</v>
      </c>
      <c r="N65">
        <v>1</v>
      </c>
      <c r="O65">
        <v>0</v>
      </c>
      <c r="P65">
        <v>0</v>
      </c>
      <c r="Q65">
        <f t="shared" si="0"/>
        <v>1</v>
      </c>
    </row>
    <row r="66" spans="1:17" ht="12.75">
      <c r="A66" s="4" t="s">
        <v>246</v>
      </c>
      <c r="B66" t="s">
        <v>164</v>
      </c>
      <c r="D66" t="s">
        <v>172</v>
      </c>
      <c r="E66" t="s">
        <v>205</v>
      </c>
      <c r="G66" t="s">
        <v>183</v>
      </c>
      <c r="J66" s="4" t="s">
        <v>256</v>
      </c>
      <c r="K66">
        <v>0</v>
      </c>
      <c r="L66">
        <v>0</v>
      </c>
      <c r="M66">
        <v>0</v>
      </c>
      <c r="N66">
        <v>1</v>
      </c>
      <c r="O66">
        <v>0</v>
      </c>
      <c r="P66">
        <v>0</v>
      </c>
      <c r="Q66">
        <f t="shared" si="0"/>
        <v>1</v>
      </c>
    </row>
    <row r="67" spans="1:17" ht="12.75">
      <c r="A67" s="4" t="s">
        <v>247</v>
      </c>
      <c r="B67" t="s">
        <v>164</v>
      </c>
      <c r="D67" t="s">
        <v>172</v>
      </c>
      <c r="E67" t="s">
        <v>205</v>
      </c>
      <c r="G67" t="s">
        <v>183</v>
      </c>
      <c r="J67" s="4" t="s">
        <v>280</v>
      </c>
      <c r="K67">
        <v>0</v>
      </c>
      <c r="L67">
        <v>0</v>
      </c>
      <c r="M67">
        <v>1</v>
      </c>
      <c r="N67">
        <v>0</v>
      </c>
      <c r="O67">
        <v>0</v>
      </c>
      <c r="P67">
        <v>0</v>
      </c>
      <c r="Q67">
        <f t="shared" si="0"/>
        <v>1</v>
      </c>
    </row>
    <row r="68" spans="1:17" ht="12.75">
      <c r="A68" s="4" t="s">
        <v>256</v>
      </c>
      <c r="B68" t="s">
        <v>164</v>
      </c>
      <c r="D68" t="s">
        <v>172</v>
      </c>
      <c r="E68" t="s">
        <v>192</v>
      </c>
      <c r="G68" t="s">
        <v>183</v>
      </c>
      <c r="J68" s="4" t="s">
        <v>292</v>
      </c>
      <c r="K68">
        <v>0</v>
      </c>
      <c r="L68">
        <v>0</v>
      </c>
      <c r="M68">
        <v>0</v>
      </c>
      <c r="N68">
        <v>1</v>
      </c>
      <c r="O68">
        <v>0</v>
      </c>
      <c r="P68">
        <v>0</v>
      </c>
      <c r="Q68">
        <f>SUM(K68:P68)</f>
        <v>1</v>
      </c>
    </row>
    <row r="69" spans="1:17" ht="12.75">
      <c r="A69" s="4" t="s">
        <v>280</v>
      </c>
      <c r="B69" t="s">
        <v>164</v>
      </c>
      <c r="D69" t="s">
        <v>170</v>
      </c>
      <c r="E69" t="s">
        <v>194</v>
      </c>
      <c r="G69" t="s">
        <v>183</v>
      </c>
      <c r="J69" s="4" t="s">
        <v>293</v>
      </c>
      <c r="K69">
        <v>0</v>
      </c>
      <c r="L69">
        <v>0</v>
      </c>
      <c r="M69">
        <v>0</v>
      </c>
      <c r="N69">
        <v>1</v>
      </c>
      <c r="O69">
        <v>0</v>
      </c>
      <c r="P69">
        <v>0</v>
      </c>
      <c r="Q69">
        <f>SUM(K69:P69)</f>
        <v>1</v>
      </c>
    </row>
    <row r="70" spans="1:17" ht="12.75">
      <c r="A70" s="4" t="s">
        <v>292</v>
      </c>
      <c r="B70" t="s">
        <v>164</v>
      </c>
      <c r="D70" t="s">
        <v>172</v>
      </c>
      <c r="E70" t="s">
        <v>200</v>
      </c>
      <c r="G70" t="s">
        <v>183</v>
      </c>
      <c r="J70" s="4" t="s">
        <v>128</v>
      </c>
      <c r="K70">
        <v>0</v>
      </c>
      <c r="L70">
        <v>0</v>
      </c>
      <c r="M70">
        <v>0</v>
      </c>
      <c r="N70">
        <v>0</v>
      </c>
      <c r="O70">
        <v>0</v>
      </c>
      <c r="P70">
        <v>1</v>
      </c>
      <c r="Q70">
        <f>SUM(K70:P70)</f>
        <v>1</v>
      </c>
    </row>
    <row r="71" spans="1:10" ht="12.75">
      <c r="A71" s="4" t="s">
        <v>293</v>
      </c>
      <c r="B71" t="s">
        <v>164</v>
      </c>
      <c r="D71" t="s">
        <v>172</v>
      </c>
      <c r="E71" t="s">
        <v>200</v>
      </c>
      <c r="G71" t="s">
        <v>183</v>
      </c>
      <c r="J71" s="4"/>
    </row>
    <row r="72" spans="1:7" ht="12.75">
      <c r="A72" s="4" t="s">
        <v>128</v>
      </c>
      <c r="B72" t="s">
        <v>164</v>
      </c>
      <c r="D72" t="s">
        <v>172</v>
      </c>
      <c r="E72" t="s">
        <v>194</v>
      </c>
      <c r="G72" t="s">
        <v>185</v>
      </c>
    </row>
  </sheetData>
  <mergeCells count="3">
    <mergeCell ref="A52:G52"/>
    <mergeCell ref="A1:G1"/>
    <mergeCell ref="J1:P1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E119"/>
  <sheetViews>
    <sheetView workbookViewId="0" topLeftCell="A28">
      <selection activeCell="L26" sqref="L26"/>
    </sheetView>
  </sheetViews>
  <sheetFormatPr defaultColWidth="9.140625" defaultRowHeight="12.75"/>
  <sheetData>
    <row r="1" spans="1:83" ht="12.75">
      <c r="A1" s="1" t="s">
        <v>222</v>
      </c>
      <c r="B1" s="1" t="s">
        <v>523</v>
      </c>
      <c r="C1" s="1" t="s">
        <v>223</v>
      </c>
      <c r="D1" s="1" t="s">
        <v>209</v>
      </c>
      <c r="E1" s="1" t="s">
        <v>210</v>
      </c>
      <c r="F1" s="1" t="s">
        <v>154</v>
      </c>
      <c r="G1" s="1" t="s">
        <v>512</v>
      </c>
      <c r="H1" s="1" t="s">
        <v>155</v>
      </c>
      <c r="I1" s="1" t="s">
        <v>259</v>
      </c>
      <c r="J1" s="1"/>
      <c r="K1" s="1" t="s">
        <v>473</v>
      </c>
      <c r="L1" s="1" t="s">
        <v>419</v>
      </c>
      <c r="M1" s="1" t="s">
        <v>303</v>
      </c>
      <c r="N1" s="1" t="s">
        <v>302</v>
      </c>
      <c r="O1" s="1" t="s">
        <v>304</v>
      </c>
      <c r="P1" s="1" t="s">
        <v>448</v>
      </c>
      <c r="Q1" s="1" t="s">
        <v>308</v>
      </c>
      <c r="R1" s="1" t="s">
        <v>300</v>
      </c>
      <c r="S1" s="1" t="s">
        <v>314</v>
      </c>
      <c r="T1" s="1" t="s">
        <v>227</v>
      </c>
      <c r="U1" s="1" t="s">
        <v>225</v>
      </c>
      <c r="V1" s="1" t="s">
        <v>321</v>
      </c>
      <c r="W1" s="1" t="s">
        <v>228</v>
      </c>
      <c r="X1" s="1" t="s">
        <v>312</v>
      </c>
      <c r="Y1" s="1" t="s">
        <v>471</v>
      </c>
      <c r="Z1" s="1" t="s">
        <v>311</v>
      </c>
      <c r="AA1" s="1" t="s">
        <v>316</v>
      </c>
      <c r="AB1" s="1" t="s">
        <v>252</v>
      </c>
      <c r="AC1" s="1" t="s">
        <v>317</v>
      </c>
      <c r="AD1" s="1" t="s">
        <v>344</v>
      </c>
      <c r="AE1" s="1" t="s">
        <v>244</v>
      </c>
      <c r="AF1" s="1" t="s">
        <v>232</v>
      </c>
      <c r="AG1" s="1" t="s">
        <v>282</v>
      </c>
      <c r="AH1" s="1" t="s">
        <v>297</v>
      </c>
      <c r="AI1" s="1" t="s">
        <v>226</v>
      </c>
      <c r="AJ1" s="1" t="s">
        <v>318</v>
      </c>
      <c r="AK1" s="1" t="s">
        <v>231</v>
      </c>
      <c r="AL1" s="1" t="s">
        <v>243</v>
      </c>
      <c r="AM1" s="1" t="s">
        <v>334</v>
      </c>
      <c r="AN1" s="1" t="s">
        <v>264</v>
      </c>
      <c r="AO1" s="1" t="s">
        <v>279</v>
      </c>
      <c r="AP1" s="1" t="s">
        <v>136</v>
      </c>
      <c r="AQ1" s="1" t="s">
        <v>233</v>
      </c>
      <c r="AR1" s="1" t="s">
        <v>325</v>
      </c>
      <c r="AS1" s="1" t="s">
        <v>245</v>
      </c>
      <c r="AT1" s="1" t="s">
        <v>249</v>
      </c>
      <c r="AU1" s="1" t="s">
        <v>254</v>
      </c>
      <c r="AV1" s="1" t="s">
        <v>266</v>
      </c>
      <c r="AW1" s="1" t="s">
        <v>269</v>
      </c>
      <c r="AX1" s="1" t="s">
        <v>270</v>
      </c>
      <c r="AY1" s="1" t="s">
        <v>283</v>
      </c>
      <c r="AZ1" s="1" t="s">
        <v>284</v>
      </c>
      <c r="BA1" s="1" t="s">
        <v>313</v>
      </c>
      <c r="BB1" s="1" t="s">
        <v>288</v>
      </c>
      <c r="BC1" s="1" t="s">
        <v>289</v>
      </c>
      <c r="BD1" s="1" t="s">
        <v>290</v>
      </c>
      <c r="BE1" s="1" t="s">
        <v>291</v>
      </c>
      <c r="BF1" s="1" t="s">
        <v>125</v>
      </c>
      <c r="BG1" s="1" t="s">
        <v>129</v>
      </c>
      <c r="BH1" s="1" t="s">
        <v>137</v>
      </c>
      <c r="BI1" s="1" t="s">
        <v>138</v>
      </c>
      <c r="BJ1" s="1" t="s">
        <v>142</v>
      </c>
      <c r="BK1" s="1"/>
      <c r="BL1" s="1" t="s">
        <v>324</v>
      </c>
      <c r="BM1" s="1" t="s">
        <v>236</v>
      </c>
      <c r="BN1" s="1" t="s">
        <v>224</v>
      </c>
      <c r="BO1" s="1" t="s">
        <v>230</v>
      </c>
      <c r="BP1" s="1" t="s">
        <v>237</v>
      </c>
      <c r="BQ1" s="1" t="s">
        <v>306</v>
      </c>
      <c r="BR1" s="1" t="s">
        <v>235</v>
      </c>
      <c r="BS1" s="1" t="s">
        <v>343</v>
      </c>
      <c r="BT1" s="1" t="s">
        <v>240</v>
      </c>
      <c r="BU1" s="1" t="s">
        <v>241</v>
      </c>
      <c r="BV1" s="1" t="s">
        <v>242</v>
      </c>
      <c r="BW1" s="1" t="s">
        <v>150</v>
      </c>
      <c r="BX1" s="1" t="s">
        <v>246</v>
      </c>
      <c r="BY1" s="1" t="s">
        <v>247</v>
      </c>
      <c r="BZ1" s="1" t="s">
        <v>256</v>
      </c>
      <c r="CA1" s="1" t="s">
        <v>280</v>
      </c>
      <c r="CB1" s="1" t="s">
        <v>292</v>
      </c>
      <c r="CC1" s="1" t="s">
        <v>293</v>
      </c>
      <c r="CD1" s="1" t="s">
        <v>128</v>
      </c>
      <c r="CE1" s="1"/>
    </row>
    <row r="2" spans="1:83" ht="12.75">
      <c r="A2" s="3">
        <v>1</v>
      </c>
      <c r="B2" s="3"/>
      <c r="C2" s="3" t="s">
        <v>299</v>
      </c>
      <c r="D2" s="3" t="s">
        <v>211</v>
      </c>
      <c r="E2" s="3" t="s">
        <v>221</v>
      </c>
      <c r="F2" s="3"/>
      <c r="G2" s="3"/>
      <c r="H2" s="22" t="s">
        <v>417</v>
      </c>
      <c r="I2" s="22"/>
      <c r="J2" s="22"/>
      <c r="K2" s="22" t="s">
        <v>420</v>
      </c>
      <c r="L2" s="22"/>
      <c r="M2" s="3"/>
      <c r="N2" s="3"/>
      <c r="O2" s="3"/>
      <c r="P2" s="3"/>
      <c r="Q2" s="3"/>
      <c r="R2" s="3">
        <v>1</v>
      </c>
      <c r="S2" s="3"/>
      <c r="T2" s="3"/>
      <c r="U2" s="3"/>
      <c r="V2" s="3"/>
      <c r="W2" s="3">
        <v>1</v>
      </c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>
        <v>1</v>
      </c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</row>
    <row r="3" spans="1:83" ht="12.75">
      <c r="A3" s="1">
        <v>15</v>
      </c>
      <c r="B3" s="1"/>
      <c r="C3" s="1" t="s">
        <v>329</v>
      </c>
      <c r="D3" s="1" t="s">
        <v>211</v>
      </c>
      <c r="E3" s="1" t="s">
        <v>221</v>
      </c>
      <c r="F3" s="1"/>
      <c r="G3" s="2"/>
      <c r="H3" s="2" t="s">
        <v>155</v>
      </c>
      <c r="I3" s="1"/>
      <c r="J3" s="2"/>
      <c r="K3" s="2"/>
      <c r="L3" s="2"/>
      <c r="M3" s="1">
        <v>15</v>
      </c>
      <c r="N3" s="1"/>
      <c r="O3" s="1"/>
      <c r="P3" s="1">
        <v>15</v>
      </c>
      <c r="Q3" s="1">
        <v>15</v>
      </c>
      <c r="R3" s="1"/>
      <c r="S3" s="1">
        <v>15</v>
      </c>
      <c r="T3" s="1"/>
      <c r="U3" s="1"/>
      <c r="V3" s="1"/>
      <c r="W3" s="1"/>
      <c r="X3" s="1"/>
      <c r="Y3" s="1"/>
      <c r="Z3" s="1"/>
      <c r="AA3" s="1">
        <v>15</v>
      </c>
      <c r="AB3" s="1"/>
      <c r="AC3" s="1"/>
      <c r="AD3" s="1"/>
      <c r="AE3" s="1">
        <v>15</v>
      </c>
      <c r="AF3" s="1"/>
      <c r="AG3" s="1"/>
      <c r="AH3" s="1"/>
      <c r="AI3" s="1"/>
      <c r="AJ3" s="1"/>
      <c r="AK3" s="1"/>
      <c r="AL3" s="1">
        <v>15</v>
      </c>
      <c r="AM3" s="1"/>
      <c r="AN3" s="1"/>
      <c r="AO3" s="1"/>
      <c r="AP3" s="1"/>
      <c r="AQ3" s="1"/>
      <c r="AR3" s="1"/>
      <c r="AS3" s="1">
        <v>15</v>
      </c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 t="s">
        <v>229</v>
      </c>
      <c r="BN3" s="1">
        <v>15</v>
      </c>
      <c r="BO3" s="1">
        <v>15</v>
      </c>
      <c r="BP3" s="1">
        <v>15</v>
      </c>
      <c r="BQ3" s="1"/>
      <c r="BR3" s="1"/>
      <c r="BS3" s="1"/>
      <c r="BT3" s="1">
        <v>15</v>
      </c>
      <c r="BU3" s="1">
        <v>15</v>
      </c>
      <c r="BV3" s="1">
        <v>15</v>
      </c>
      <c r="BW3" s="1"/>
      <c r="BX3" s="1"/>
      <c r="BY3" s="1"/>
      <c r="BZ3" s="1"/>
      <c r="CA3" s="1"/>
      <c r="CB3" s="1"/>
      <c r="CC3" s="1"/>
      <c r="CD3" s="1"/>
      <c r="CE3" s="1"/>
    </row>
    <row r="4" spans="1:83" ht="12.75">
      <c r="A4" s="1">
        <v>24</v>
      </c>
      <c r="B4" s="1" t="s">
        <v>514</v>
      </c>
      <c r="C4" s="1" t="s">
        <v>340</v>
      </c>
      <c r="D4" s="1" t="s">
        <v>211</v>
      </c>
      <c r="E4" s="1" t="s">
        <v>221</v>
      </c>
      <c r="F4" s="2" t="s">
        <v>154</v>
      </c>
      <c r="G4" s="1" t="s">
        <v>512</v>
      </c>
      <c r="H4" s="1" t="s">
        <v>155</v>
      </c>
      <c r="I4" s="1"/>
      <c r="J4" s="2"/>
      <c r="K4" s="2"/>
      <c r="L4" s="2"/>
      <c r="M4" s="1"/>
      <c r="N4" s="1"/>
      <c r="O4" s="1"/>
      <c r="P4" s="1"/>
      <c r="Q4" s="1"/>
      <c r="R4" s="1"/>
      <c r="S4" s="1">
        <v>24</v>
      </c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 t="s">
        <v>253</v>
      </c>
      <c r="BO4" s="1"/>
      <c r="BP4" s="1"/>
      <c r="BQ4" s="1"/>
      <c r="BR4" s="1">
        <v>24</v>
      </c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</row>
    <row r="5" spans="1:83" ht="12.75">
      <c r="A5" s="1">
        <v>25</v>
      </c>
      <c r="B5" s="1"/>
      <c r="C5" s="1" t="s">
        <v>341</v>
      </c>
      <c r="D5" s="1" t="s">
        <v>211</v>
      </c>
      <c r="E5" s="1" t="s">
        <v>221</v>
      </c>
      <c r="F5" s="1"/>
      <c r="G5" s="2"/>
      <c r="H5" s="2" t="s">
        <v>155</v>
      </c>
      <c r="I5" s="2"/>
      <c r="J5" s="2"/>
      <c r="K5" s="2"/>
      <c r="L5" s="2"/>
      <c r="M5" s="1"/>
      <c r="N5" s="1"/>
      <c r="O5" s="1"/>
      <c r="P5" s="1"/>
      <c r="Q5" s="1"/>
      <c r="R5" s="1">
        <v>25</v>
      </c>
      <c r="S5" s="1"/>
      <c r="T5" s="1">
        <v>25</v>
      </c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>
        <v>25</v>
      </c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</row>
    <row r="6" spans="1:83" ht="12.75">
      <c r="A6" s="3">
        <v>30</v>
      </c>
      <c r="B6" s="3"/>
      <c r="C6" s="3" t="s">
        <v>515</v>
      </c>
      <c r="D6" s="3" t="s">
        <v>212</v>
      </c>
      <c r="E6" s="3" t="s">
        <v>221</v>
      </c>
      <c r="F6" s="3" t="s">
        <v>516</v>
      </c>
      <c r="G6" s="3"/>
      <c r="H6" s="3" t="s">
        <v>155</v>
      </c>
      <c r="I6" s="3"/>
      <c r="J6" s="3"/>
      <c r="K6" s="3" t="s">
        <v>420</v>
      </c>
      <c r="L6" s="3"/>
      <c r="M6" s="3">
        <v>30</v>
      </c>
      <c r="N6" s="3" t="s">
        <v>263</v>
      </c>
      <c r="O6" s="3"/>
      <c r="P6" s="3">
        <v>30</v>
      </c>
      <c r="Q6" s="3">
        <v>30</v>
      </c>
      <c r="R6" s="3"/>
      <c r="S6" s="3"/>
      <c r="T6" s="3">
        <v>30</v>
      </c>
      <c r="U6" s="3"/>
      <c r="V6" s="3"/>
      <c r="W6" s="3"/>
      <c r="X6" s="3"/>
      <c r="Y6" s="3" t="s">
        <v>263</v>
      </c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>
        <v>30</v>
      </c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1"/>
    </row>
    <row r="7" spans="1:83" ht="12.75">
      <c r="A7" s="3">
        <v>31</v>
      </c>
      <c r="B7" s="1" t="s">
        <v>513</v>
      </c>
      <c r="C7" s="3" t="s">
        <v>265</v>
      </c>
      <c r="D7" s="3" t="s">
        <v>212</v>
      </c>
      <c r="E7" s="3" t="s">
        <v>221</v>
      </c>
      <c r="F7" s="3" t="s">
        <v>261</v>
      </c>
      <c r="G7" s="3"/>
      <c r="H7" s="3" t="s">
        <v>155</v>
      </c>
      <c r="I7" s="3"/>
      <c r="J7" s="3"/>
      <c r="K7" s="3" t="s">
        <v>420</v>
      </c>
      <c r="L7" s="3"/>
      <c r="M7" s="3">
        <v>31</v>
      </c>
      <c r="N7" s="3">
        <v>31</v>
      </c>
      <c r="O7" s="3"/>
      <c r="P7" s="3">
        <v>31</v>
      </c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>
        <v>31</v>
      </c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1"/>
    </row>
    <row r="8" spans="1:83" ht="12.75">
      <c r="A8" s="1">
        <v>32</v>
      </c>
      <c r="B8" s="1" t="s">
        <v>517</v>
      </c>
      <c r="C8" s="1" t="s">
        <v>267</v>
      </c>
      <c r="D8" s="1" t="s">
        <v>268</v>
      </c>
      <c r="E8" s="1" t="s">
        <v>221</v>
      </c>
      <c r="F8" s="1"/>
      <c r="G8" s="1"/>
      <c r="H8" s="1" t="s">
        <v>155</v>
      </c>
      <c r="I8" s="1"/>
      <c r="J8" s="1"/>
      <c r="K8" s="1" t="s">
        <v>420</v>
      </c>
      <c r="L8" s="1"/>
      <c r="M8" s="1">
        <v>32</v>
      </c>
      <c r="N8" s="1">
        <v>32</v>
      </c>
      <c r="O8" s="1">
        <v>32</v>
      </c>
      <c r="P8" s="1">
        <v>32</v>
      </c>
      <c r="Q8" s="1">
        <v>32</v>
      </c>
      <c r="R8" s="3">
        <v>32</v>
      </c>
      <c r="S8" s="1">
        <v>32</v>
      </c>
      <c r="T8" s="1"/>
      <c r="U8" s="1">
        <v>32</v>
      </c>
      <c r="V8" s="1">
        <v>32</v>
      </c>
      <c r="W8" s="1"/>
      <c r="X8" s="1"/>
      <c r="Y8" s="1"/>
      <c r="Z8" s="1"/>
      <c r="AA8" s="1"/>
      <c r="AB8" s="1"/>
      <c r="AC8" s="3">
        <v>32</v>
      </c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3">
        <v>32</v>
      </c>
      <c r="AX8" s="3">
        <v>32</v>
      </c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</row>
    <row r="9" spans="1:83" ht="12.75">
      <c r="A9" s="1">
        <v>52</v>
      </c>
      <c r="B9" s="1"/>
      <c r="C9" s="1" t="s">
        <v>140</v>
      </c>
      <c r="D9" s="1" t="s">
        <v>268</v>
      </c>
      <c r="E9" s="1" t="s">
        <v>221</v>
      </c>
      <c r="F9" s="1"/>
      <c r="G9" s="1"/>
      <c r="H9" s="1" t="s">
        <v>155</v>
      </c>
      <c r="I9" s="1" t="s">
        <v>422</v>
      </c>
      <c r="J9" s="1"/>
      <c r="K9" s="1"/>
      <c r="L9" s="1"/>
      <c r="M9" s="1">
        <v>52</v>
      </c>
      <c r="N9" s="1">
        <v>52</v>
      </c>
      <c r="O9" s="1">
        <v>52</v>
      </c>
      <c r="P9" s="1"/>
      <c r="Q9" s="1">
        <v>52</v>
      </c>
      <c r="R9" s="3">
        <v>52</v>
      </c>
      <c r="S9" s="1"/>
      <c r="T9" s="3">
        <v>52</v>
      </c>
      <c r="U9" s="3">
        <v>52</v>
      </c>
      <c r="V9" s="3">
        <v>52</v>
      </c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3" t="s">
        <v>141</v>
      </c>
      <c r="AI9" s="1"/>
      <c r="AJ9" s="1"/>
      <c r="AK9" s="1"/>
      <c r="AL9" s="1"/>
      <c r="AM9" s="1"/>
      <c r="AN9" s="1">
        <v>52</v>
      </c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3">
        <v>52</v>
      </c>
      <c r="BK9" s="3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3"/>
      <c r="BX9" s="1"/>
      <c r="BY9" s="1"/>
      <c r="BZ9" s="1"/>
      <c r="CA9" s="1"/>
      <c r="CB9" s="1"/>
      <c r="CC9" s="1"/>
      <c r="CD9" s="1"/>
      <c r="CE9" s="1"/>
    </row>
    <row r="10" spans="1:83" ht="12.75">
      <c r="A10" s="1">
        <v>53</v>
      </c>
      <c r="B10" s="1"/>
      <c r="C10" s="1" t="s">
        <v>143</v>
      </c>
      <c r="D10" s="1" t="s">
        <v>268</v>
      </c>
      <c r="E10" s="1" t="s">
        <v>221</v>
      </c>
      <c r="F10" s="1"/>
      <c r="G10" s="1"/>
      <c r="H10" s="1" t="s">
        <v>155</v>
      </c>
      <c r="I10" s="1" t="s">
        <v>422</v>
      </c>
      <c r="J10" s="1"/>
      <c r="K10" s="1"/>
      <c r="L10" s="1"/>
      <c r="M10" s="1">
        <v>53</v>
      </c>
      <c r="N10" s="1">
        <v>53</v>
      </c>
      <c r="O10" s="1">
        <v>53</v>
      </c>
      <c r="P10" s="1"/>
      <c r="Q10" s="3">
        <v>53</v>
      </c>
      <c r="R10" s="1"/>
      <c r="S10" s="1"/>
      <c r="T10" s="1"/>
      <c r="U10" s="1"/>
      <c r="V10" s="1"/>
      <c r="W10" s="1"/>
      <c r="X10" s="3">
        <v>53</v>
      </c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</row>
    <row r="11" spans="1:83" ht="12.75">
      <c r="A11" s="1">
        <v>54</v>
      </c>
      <c r="B11" s="1"/>
      <c r="C11" s="1" t="s">
        <v>144</v>
      </c>
      <c r="D11" s="1" t="s">
        <v>268</v>
      </c>
      <c r="E11" s="1" t="s">
        <v>221</v>
      </c>
      <c r="F11" s="1"/>
      <c r="G11" s="1"/>
      <c r="H11" s="1" t="s">
        <v>155</v>
      </c>
      <c r="I11" s="1" t="s">
        <v>422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</row>
    <row r="12" spans="1:83" ht="12.75">
      <c r="A12" s="3">
        <v>55</v>
      </c>
      <c r="B12" s="3"/>
      <c r="C12" s="3" t="s">
        <v>145</v>
      </c>
      <c r="D12" s="3" t="s">
        <v>268</v>
      </c>
      <c r="E12" s="3" t="s">
        <v>221</v>
      </c>
      <c r="F12" s="3"/>
      <c r="G12" s="1"/>
      <c r="H12" s="1" t="s">
        <v>155</v>
      </c>
      <c r="I12" s="1" t="s">
        <v>422</v>
      </c>
      <c r="J12" s="1"/>
      <c r="K12" s="1"/>
      <c r="L12" s="1"/>
      <c r="M12" s="3">
        <v>54</v>
      </c>
      <c r="N12" s="3">
        <v>54</v>
      </c>
      <c r="O12" s="3">
        <v>54</v>
      </c>
      <c r="P12" s="3"/>
      <c r="Q12" s="3">
        <v>54</v>
      </c>
      <c r="R12" s="3"/>
      <c r="S12" s="3"/>
      <c r="T12" s="3">
        <v>54</v>
      </c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1"/>
    </row>
    <row r="13" spans="1:83" ht="12.75">
      <c r="A13" s="1">
        <v>56</v>
      </c>
      <c r="B13" s="1"/>
      <c r="C13" s="1" t="s">
        <v>146</v>
      </c>
      <c r="D13" s="1" t="s">
        <v>268</v>
      </c>
      <c r="E13" s="1" t="s">
        <v>221</v>
      </c>
      <c r="F13" s="1"/>
      <c r="G13" s="1"/>
      <c r="H13" s="1" t="s">
        <v>155</v>
      </c>
      <c r="I13" s="1" t="s">
        <v>422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</row>
    <row r="14" spans="1:83" ht="12.75">
      <c r="A14" s="1">
        <v>57</v>
      </c>
      <c r="B14" s="1"/>
      <c r="C14" s="1" t="s">
        <v>147</v>
      </c>
      <c r="D14" s="1" t="s">
        <v>268</v>
      </c>
      <c r="E14" s="1" t="s">
        <v>221</v>
      </c>
      <c r="F14" s="1"/>
      <c r="G14" s="1"/>
      <c r="H14" s="1" t="s">
        <v>155</v>
      </c>
      <c r="I14" s="1" t="s">
        <v>422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</row>
    <row r="15" spans="1:83" ht="12.75">
      <c r="A15" s="1">
        <v>58</v>
      </c>
      <c r="B15" s="1"/>
      <c r="C15" s="1" t="s">
        <v>148</v>
      </c>
      <c r="D15" s="1" t="s">
        <v>268</v>
      </c>
      <c r="E15" s="1" t="s">
        <v>221</v>
      </c>
      <c r="F15" s="1"/>
      <c r="G15" s="1"/>
      <c r="H15" s="1" t="s">
        <v>155</v>
      </c>
      <c r="I15" s="1" t="s">
        <v>422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</row>
    <row r="16" spans="1:83" ht="12.75">
      <c r="A16" s="49" t="s">
        <v>28</v>
      </c>
      <c r="B16" s="1"/>
      <c r="C16" s="1"/>
      <c r="D16" s="1"/>
      <c r="E16" s="1"/>
      <c r="F16" s="1"/>
      <c r="G16" s="1"/>
      <c r="H16" s="1">
        <f>COUNTA(H2:H15)</f>
        <v>14</v>
      </c>
      <c r="I16" s="1"/>
      <c r="J16" s="1"/>
      <c r="K16" s="1"/>
      <c r="L16" s="1"/>
      <c r="M16" s="1">
        <f>COUNTA(M2:M15)</f>
        <v>7</v>
      </c>
      <c r="N16" s="1">
        <f aca="true" t="shared" si="0" ref="N16:BY16">COUNTA(N2:N15)</f>
        <v>6</v>
      </c>
      <c r="O16" s="1">
        <f t="shared" si="0"/>
        <v>4</v>
      </c>
      <c r="P16" s="1">
        <f t="shared" si="0"/>
        <v>4</v>
      </c>
      <c r="Q16" s="1">
        <f t="shared" si="0"/>
        <v>6</v>
      </c>
      <c r="R16" s="1">
        <f t="shared" si="0"/>
        <v>4</v>
      </c>
      <c r="S16" s="1">
        <f t="shared" si="0"/>
        <v>3</v>
      </c>
      <c r="T16" s="1">
        <f t="shared" si="0"/>
        <v>4</v>
      </c>
      <c r="U16" s="1">
        <f t="shared" si="0"/>
        <v>2</v>
      </c>
      <c r="V16" s="1">
        <f t="shared" si="0"/>
        <v>2</v>
      </c>
      <c r="W16" s="1">
        <f t="shared" si="0"/>
        <v>1</v>
      </c>
      <c r="X16" s="1">
        <f t="shared" si="0"/>
        <v>1</v>
      </c>
      <c r="Y16" s="1">
        <f t="shared" si="0"/>
        <v>1</v>
      </c>
      <c r="Z16" s="1">
        <f t="shared" si="0"/>
        <v>0</v>
      </c>
      <c r="AA16" s="1">
        <f t="shared" si="0"/>
        <v>1</v>
      </c>
      <c r="AB16" s="1">
        <f t="shared" si="0"/>
        <v>0</v>
      </c>
      <c r="AC16" s="1">
        <f t="shared" si="0"/>
        <v>1</v>
      </c>
      <c r="AD16" s="1">
        <f t="shared" si="0"/>
        <v>0</v>
      </c>
      <c r="AE16" s="1">
        <f t="shared" si="0"/>
        <v>1</v>
      </c>
      <c r="AF16" s="1">
        <f t="shared" si="0"/>
        <v>0</v>
      </c>
      <c r="AG16" s="1">
        <f t="shared" si="0"/>
        <v>0</v>
      </c>
      <c r="AH16" s="1">
        <f t="shared" si="0"/>
        <v>1</v>
      </c>
      <c r="AI16" s="1">
        <f t="shared" si="0"/>
        <v>0</v>
      </c>
      <c r="AJ16" s="1">
        <f t="shared" si="0"/>
        <v>0</v>
      </c>
      <c r="AK16" s="1">
        <f t="shared" si="0"/>
        <v>0</v>
      </c>
      <c r="AL16" s="1">
        <f t="shared" si="0"/>
        <v>1</v>
      </c>
      <c r="AM16" s="1">
        <f t="shared" si="0"/>
        <v>0</v>
      </c>
      <c r="AN16" s="1">
        <f t="shared" si="0"/>
        <v>2</v>
      </c>
      <c r="AO16" s="1">
        <f t="shared" si="0"/>
        <v>0</v>
      </c>
      <c r="AP16" s="1">
        <f t="shared" si="0"/>
        <v>0</v>
      </c>
      <c r="AQ16" s="1">
        <f t="shared" si="0"/>
        <v>0</v>
      </c>
      <c r="AR16" s="1">
        <f t="shared" si="0"/>
        <v>0</v>
      </c>
      <c r="AS16" s="1">
        <f t="shared" si="0"/>
        <v>1</v>
      </c>
      <c r="AT16" s="1">
        <f t="shared" si="0"/>
        <v>0</v>
      </c>
      <c r="AU16" s="1">
        <f t="shared" si="0"/>
        <v>1</v>
      </c>
      <c r="AV16" s="1">
        <f t="shared" si="0"/>
        <v>1</v>
      </c>
      <c r="AW16" s="1">
        <f t="shared" si="0"/>
        <v>1</v>
      </c>
      <c r="AX16" s="1">
        <f t="shared" si="0"/>
        <v>1</v>
      </c>
      <c r="AY16" s="1">
        <f t="shared" si="0"/>
        <v>0</v>
      </c>
      <c r="AZ16" s="1">
        <f t="shared" si="0"/>
        <v>0</v>
      </c>
      <c r="BA16" s="1">
        <f t="shared" si="0"/>
        <v>0</v>
      </c>
      <c r="BB16" s="1">
        <f t="shared" si="0"/>
        <v>0</v>
      </c>
      <c r="BC16" s="1">
        <f t="shared" si="0"/>
        <v>0</v>
      </c>
      <c r="BD16" s="1">
        <f t="shared" si="0"/>
        <v>0</v>
      </c>
      <c r="BE16" s="1">
        <f t="shared" si="0"/>
        <v>0</v>
      </c>
      <c r="BF16" s="1">
        <f t="shared" si="0"/>
        <v>0</v>
      </c>
      <c r="BG16" s="1">
        <f t="shared" si="0"/>
        <v>0</v>
      </c>
      <c r="BH16" s="1">
        <f t="shared" si="0"/>
        <v>0</v>
      </c>
      <c r="BI16" s="1">
        <f t="shared" si="0"/>
        <v>0</v>
      </c>
      <c r="BJ16" s="1">
        <f t="shared" si="0"/>
        <v>1</v>
      </c>
      <c r="BK16" s="1"/>
      <c r="BL16" s="1">
        <f t="shared" si="0"/>
        <v>0</v>
      </c>
      <c r="BM16" s="1">
        <f t="shared" si="0"/>
        <v>1</v>
      </c>
      <c r="BN16" s="1">
        <f t="shared" si="0"/>
        <v>3</v>
      </c>
      <c r="BO16" s="1">
        <f t="shared" si="0"/>
        <v>1</v>
      </c>
      <c r="BP16" s="1">
        <f t="shared" si="0"/>
        <v>1</v>
      </c>
      <c r="BQ16" s="1">
        <f t="shared" si="0"/>
        <v>0</v>
      </c>
      <c r="BR16" s="1">
        <f t="shared" si="0"/>
        <v>1</v>
      </c>
      <c r="BS16" s="1">
        <f t="shared" si="0"/>
        <v>0</v>
      </c>
      <c r="BT16" s="1">
        <f t="shared" si="0"/>
        <v>1</v>
      </c>
      <c r="BU16" s="1">
        <f t="shared" si="0"/>
        <v>1</v>
      </c>
      <c r="BV16" s="1">
        <f t="shared" si="0"/>
        <v>1</v>
      </c>
      <c r="BW16" s="1">
        <f t="shared" si="0"/>
        <v>0</v>
      </c>
      <c r="BX16" s="1">
        <f t="shared" si="0"/>
        <v>0</v>
      </c>
      <c r="BY16" s="1">
        <f t="shared" si="0"/>
        <v>0</v>
      </c>
      <c r="BZ16" s="1">
        <f aca="true" t="shared" si="1" ref="BZ16:CE16">COUNTA(BZ2:BZ15)</f>
        <v>0</v>
      </c>
      <c r="CA16" s="1">
        <f t="shared" si="1"/>
        <v>0</v>
      </c>
      <c r="CB16" s="1">
        <f t="shared" si="1"/>
        <v>0</v>
      </c>
      <c r="CC16" s="1">
        <f t="shared" si="1"/>
        <v>0</v>
      </c>
      <c r="CD16" s="1">
        <f t="shared" si="1"/>
        <v>0</v>
      </c>
      <c r="CE16" s="1">
        <f t="shared" si="1"/>
        <v>0</v>
      </c>
    </row>
    <row r="17" spans="1:83" ht="12.75">
      <c r="A17" s="49" t="s">
        <v>526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>
        <f>M16/$H16</f>
        <v>0.5</v>
      </c>
      <c r="N17" s="1">
        <f aca="true" t="shared" si="2" ref="N17:BY17">N16/$H16</f>
        <v>0.42857142857142855</v>
      </c>
      <c r="O17" s="1">
        <f t="shared" si="2"/>
        <v>0.2857142857142857</v>
      </c>
      <c r="P17" s="1">
        <f t="shared" si="2"/>
        <v>0.2857142857142857</v>
      </c>
      <c r="Q17" s="1">
        <f t="shared" si="2"/>
        <v>0.42857142857142855</v>
      </c>
      <c r="R17" s="1">
        <f t="shared" si="2"/>
        <v>0.2857142857142857</v>
      </c>
      <c r="S17" s="1">
        <f t="shared" si="2"/>
        <v>0.21428571428571427</v>
      </c>
      <c r="T17" s="1">
        <f t="shared" si="2"/>
        <v>0.2857142857142857</v>
      </c>
      <c r="U17" s="1">
        <f t="shared" si="2"/>
        <v>0.14285714285714285</v>
      </c>
      <c r="V17" s="1">
        <f t="shared" si="2"/>
        <v>0.14285714285714285</v>
      </c>
      <c r="W17" s="1">
        <f t="shared" si="2"/>
        <v>0.07142857142857142</v>
      </c>
      <c r="X17" s="1">
        <f t="shared" si="2"/>
        <v>0.07142857142857142</v>
      </c>
      <c r="Y17" s="1">
        <f t="shared" si="2"/>
        <v>0.07142857142857142</v>
      </c>
      <c r="Z17" s="1">
        <f t="shared" si="2"/>
        <v>0</v>
      </c>
      <c r="AA17" s="1">
        <f t="shared" si="2"/>
        <v>0.07142857142857142</v>
      </c>
      <c r="AB17" s="1">
        <f t="shared" si="2"/>
        <v>0</v>
      </c>
      <c r="AC17" s="1">
        <f t="shared" si="2"/>
        <v>0.07142857142857142</v>
      </c>
      <c r="AD17" s="1">
        <f t="shared" si="2"/>
        <v>0</v>
      </c>
      <c r="AE17" s="1">
        <f t="shared" si="2"/>
        <v>0.07142857142857142</v>
      </c>
      <c r="AF17" s="1">
        <f t="shared" si="2"/>
        <v>0</v>
      </c>
      <c r="AG17" s="1">
        <f t="shared" si="2"/>
        <v>0</v>
      </c>
      <c r="AH17" s="1">
        <f t="shared" si="2"/>
        <v>0.07142857142857142</v>
      </c>
      <c r="AI17" s="1">
        <f t="shared" si="2"/>
        <v>0</v>
      </c>
      <c r="AJ17" s="1">
        <f t="shared" si="2"/>
        <v>0</v>
      </c>
      <c r="AK17" s="1">
        <f t="shared" si="2"/>
        <v>0</v>
      </c>
      <c r="AL17" s="1">
        <f t="shared" si="2"/>
        <v>0.07142857142857142</v>
      </c>
      <c r="AM17" s="1">
        <f t="shared" si="2"/>
        <v>0</v>
      </c>
      <c r="AN17" s="1">
        <f t="shared" si="2"/>
        <v>0.14285714285714285</v>
      </c>
      <c r="AO17" s="1">
        <f t="shared" si="2"/>
        <v>0</v>
      </c>
      <c r="AP17" s="1">
        <f t="shared" si="2"/>
        <v>0</v>
      </c>
      <c r="AQ17" s="1">
        <f t="shared" si="2"/>
        <v>0</v>
      </c>
      <c r="AR17" s="1">
        <f t="shared" si="2"/>
        <v>0</v>
      </c>
      <c r="AS17" s="1">
        <f t="shared" si="2"/>
        <v>0.07142857142857142</v>
      </c>
      <c r="AT17" s="1">
        <f t="shared" si="2"/>
        <v>0</v>
      </c>
      <c r="AU17" s="1">
        <f t="shared" si="2"/>
        <v>0.07142857142857142</v>
      </c>
      <c r="AV17" s="1">
        <f t="shared" si="2"/>
        <v>0.07142857142857142</v>
      </c>
      <c r="AW17" s="1">
        <f t="shared" si="2"/>
        <v>0.07142857142857142</v>
      </c>
      <c r="AX17" s="1">
        <f t="shared" si="2"/>
        <v>0.07142857142857142</v>
      </c>
      <c r="AY17" s="1">
        <f t="shared" si="2"/>
        <v>0</v>
      </c>
      <c r="AZ17" s="1">
        <f t="shared" si="2"/>
        <v>0</v>
      </c>
      <c r="BA17" s="1">
        <f t="shared" si="2"/>
        <v>0</v>
      </c>
      <c r="BB17" s="1">
        <f t="shared" si="2"/>
        <v>0</v>
      </c>
      <c r="BC17" s="1">
        <f t="shared" si="2"/>
        <v>0</v>
      </c>
      <c r="BD17" s="1">
        <f t="shared" si="2"/>
        <v>0</v>
      </c>
      <c r="BE17" s="1">
        <f t="shared" si="2"/>
        <v>0</v>
      </c>
      <c r="BF17" s="1">
        <f t="shared" si="2"/>
        <v>0</v>
      </c>
      <c r="BG17" s="1">
        <f t="shared" si="2"/>
        <v>0</v>
      </c>
      <c r="BH17" s="1">
        <f t="shared" si="2"/>
        <v>0</v>
      </c>
      <c r="BI17" s="1">
        <f t="shared" si="2"/>
        <v>0</v>
      </c>
      <c r="BJ17" s="1">
        <f t="shared" si="2"/>
        <v>0.07142857142857142</v>
      </c>
      <c r="BK17" s="1"/>
      <c r="BL17" s="1">
        <f t="shared" si="2"/>
        <v>0</v>
      </c>
      <c r="BM17" s="1">
        <f t="shared" si="2"/>
        <v>0.07142857142857142</v>
      </c>
      <c r="BN17" s="1">
        <f t="shared" si="2"/>
        <v>0.21428571428571427</v>
      </c>
      <c r="BO17" s="1">
        <f t="shared" si="2"/>
        <v>0.07142857142857142</v>
      </c>
      <c r="BP17" s="1">
        <f t="shared" si="2"/>
        <v>0.07142857142857142</v>
      </c>
      <c r="BQ17" s="1">
        <f t="shared" si="2"/>
        <v>0</v>
      </c>
      <c r="BR17" s="1">
        <f t="shared" si="2"/>
        <v>0.07142857142857142</v>
      </c>
      <c r="BS17" s="1">
        <f t="shared" si="2"/>
        <v>0</v>
      </c>
      <c r="BT17" s="1">
        <f t="shared" si="2"/>
        <v>0.07142857142857142</v>
      </c>
      <c r="BU17" s="1">
        <f t="shared" si="2"/>
        <v>0.07142857142857142</v>
      </c>
      <c r="BV17" s="1">
        <f t="shared" si="2"/>
        <v>0.07142857142857142</v>
      </c>
      <c r="BW17" s="1">
        <f t="shared" si="2"/>
        <v>0</v>
      </c>
      <c r="BX17" s="1">
        <f t="shared" si="2"/>
        <v>0</v>
      </c>
      <c r="BY17" s="1">
        <f t="shared" si="2"/>
        <v>0</v>
      </c>
      <c r="BZ17" s="1">
        <f aca="true" t="shared" si="3" ref="BZ17:CE17">BZ16/$H16</f>
        <v>0</v>
      </c>
      <c r="CA17" s="1">
        <f t="shared" si="3"/>
        <v>0</v>
      </c>
      <c r="CB17" s="1">
        <f t="shared" si="3"/>
        <v>0</v>
      </c>
      <c r="CC17" s="1">
        <f t="shared" si="3"/>
        <v>0</v>
      </c>
      <c r="CD17" s="1">
        <f t="shared" si="3"/>
        <v>0</v>
      </c>
      <c r="CE17" s="1">
        <f t="shared" si="3"/>
        <v>0</v>
      </c>
    </row>
    <row r="18" spans="1:83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</row>
    <row r="19" spans="1:83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</row>
    <row r="20" spans="1:83" ht="12.75">
      <c r="A20" s="1">
        <v>21</v>
      </c>
      <c r="B20" s="1" t="s">
        <v>521</v>
      </c>
      <c r="C20" s="1" t="s">
        <v>337</v>
      </c>
      <c r="D20" s="1" t="s">
        <v>212</v>
      </c>
      <c r="E20" s="1" t="s">
        <v>220</v>
      </c>
      <c r="F20" s="1"/>
      <c r="G20" s="2"/>
      <c r="H20" s="2" t="s">
        <v>520</v>
      </c>
      <c r="I20" s="2"/>
      <c r="J20" s="2"/>
      <c r="K20" s="2"/>
      <c r="L20" s="2"/>
      <c r="M20" s="1">
        <v>21</v>
      </c>
      <c r="N20" s="1" t="s">
        <v>251</v>
      </c>
      <c r="O20" s="1">
        <v>21</v>
      </c>
      <c r="P20" s="1">
        <v>21</v>
      </c>
      <c r="Q20" s="1"/>
      <c r="R20" s="1">
        <v>21</v>
      </c>
      <c r="S20" s="1">
        <v>21</v>
      </c>
      <c r="T20" s="1"/>
      <c r="U20" s="1"/>
      <c r="V20" s="1"/>
      <c r="W20" s="1">
        <v>21</v>
      </c>
      <c r="X20" s="1"/>
      <c r="Y20" s="1" t="s">
        <v>251</v>
      </c>
      <c r="Z20" s="1"/>
      <c r="AA20" s="1"/>
      <c r="AB20" s="1">
        <v>21</v>
      </c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</row>
    <row r="21" spans="1:83" ht="12.75">
      <c r="A21" s="1">
        <v>19</v>
      </c>
      <c r="B21" s="1"/>
      <c r="C21" s="1" t="s">
        <v>333</v>
      </c>
      <c r="D21" s="1" t="s">
        <v>219</v>
      </c>
      <c r="E21" s="1" t="s">
        <v>220</v>
      </c>
      <c r="F21" s="1" t="s">
        <v>507</v>
      </c>
      <c r="G21" s="1"/>
      <c r="H21" s="2" t="s">
        <v>417</v>
      </c>
      <c r="I21" s="2"/>
      <c r="J21" s="2"/>
      <c r="K21" s="2"/>
      <c r="L21" s="2"/>
      <c r="M21" s="1">
        <v>19</v>
      </c>
      <c r="N21" s="1">
        <v>19</v>
      </c>
      <c r="O21" s="1">
        <v>19</v>
      </c>
      <c r="P21" s="1">
        <v>19</v>
      </c>
      <c r="Q21" s="1">
        <v>19</v>
      </c>
      <c r="R21" s="1"/>
      <c r="S21" s="1">
        <v>19</v>
      </c>
      <c r="T21" s="1">
        <v>19</v>
      </c>
      <c r="U21" s="1"/>
      <c r="V21" s="1"/>
      <c r="W21" s="1"/>
      <c r="X21" s="1"/>
      <c r="Y21" s="1"/>
      <c r="Z21" s="1" t="s">
        <v>248</v>
      </c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>
        <v>19</v>
      </c>
      <c r="AN21" s="1"/>
      <c r="AO21" s="1"/>
      <c r="AP21" s="1"/>
      <c r="AQ21" s="1"/>
      <c r="AR21" s="1"/>
      <c r="AS21" s="1"/>
      <c r="AT21" s="1">
        <v>19</v>
      </c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</row>
    <row r="22" spans="1:83" ht="12.75">
      <c r="A22" s="1">
        <v>20</v>
      </c>
      <c r="B22" s="1"/>
      <c r="C22" s="1" t="s">
        <v>335</v>
      </c>
      <c r="D22" s="1" t="s">
        <v>212</v>
      </c>
      <c r="E22" s="1" t="s">
        <v>220</v>
      </c>
      <c r="F22" s="2" t="s">
        <v>506</v>
      </c>
      <c r="G22" s="2"/>
      <c r="H22" s="1" t="s">
        <v>155</v>
      </c>
      <c r="I22" s="2"/>
      <c r="J22" s="2"/>
      <c r="K22" s="2"/>
      <c r="L22" s="2"/>
      <c r="M22" s="1">
        <v>20</v>
      </c>
      <c r="N22" s="1"/>
      <c r="O22" s="1"/>
      <c r="P22" s="1"/>
      <c r="Q22" s="1">
        <v>20</v>
      </c>
      <c r="R22" s="1"/>
      <c r="S22" s="1">
        <v>20</v>
      </c>
      <c r="T22" s="1"/>
      <c r="U22" s="1"/>
      <c r="V22" s="1"/>
      <c r="W22" s="1"/>
      <c r="X22" s="1"/>
      <c r="Y22" s="1" t="s">
        <v>250</v>
      </c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</row>
    <row r="23" spans="1:83" ht="12.75">
      <c r="A23" s="1">
        <v>29</v>
      </c>
      <c r="B23" s="1"/>
      <c r="C23" s="1" t="s">
        <v>257</v>
      </c>
      <c r="D23" s="1" t="s">
        <v>212</v>
      </c>
      <c r="E23" s="1" t="s">
        <v>220</v>
      </c>
      <c r="F23" s="1"/>
      <c r="G23" s="1"/>
      <c r="H23" s="2" t="s">
        <v>155</v>
      </c>
      <c r="I23" s="1" t="s">
        <v>259</v>
      </c>
      <c r="J23" s="2"/>
      <c r="K23" s="2"/>
      <c r="L23" s="1"/>
      <c r="M23" s="1">
        <v>29</v>
      </c>
      <c r="N23" s="1" t="s">
        <v>262</v>
      </c>
      <c r="O23" s="1">
        <v>29</v>
      </c>
      <c r="P23" s="1"/>
      <c r="Q23" s="1">
        <v>29</v>
      </c>
      <c r="R23" s="1">
        <v>29</v>
      </c>
      <c r="S23" s="1">
        <v>29</v>
      </c>
      <c r="T23" s="1"/>
      <c r="U23" s="1"/>
      <c r="V23" s="1"/>
      <c r="W23" s="1"/>
      <c r="X23" s="1"/>
      <c r="Y23" s="1" t="s">
        <v>262</v>
      </c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</row>
    <row r="24" spans="1:83" ht="12.75">
      <c r="A24" s="1">
        <v>50</v>
      </c>
      <c r="B24" s="1"/>
      <c r="C24" s="1" t="s">
        <v>135</v>
      </c>
      <c r="D24" s="1" t="s">
        <v>211</v>
      </c>
      <c r="E24" s="1" t="s">
        <v>220</v>
      </c>
      <c r="F24" s="1"/>
      <c r="G24" s="1"/>
      <c r="H24" s="1" t="s">
        <v>155</v>
      </c>
      <c r="I24" s="1"/>
      <c r="J24" s="1"/>
      <c r="K24" s="1" t="s">
        <v>420</v>
      </c>
      <c r="L24" s="1"/>
      <c r="M24" s="1">
        <v>50</v>
      </c>
      <c r="N24" s="1">
        <v>50</v>
      </c>
      <c r="O24" s="1">
        <v>50</v>
      </c>
      <c r="P24" s="1"/>
      <c r="Q24" s="1">
        <v>50</v>
      </c>
      <c r="R24" s="3">
        <v>50</v>
      </c>
      <c r="S24" s="1"/>
      <c r="T24" s="1"/>
      <c r="U24" s="1"/>
      <c r="V24" s="1"/>
      <c r="W24" s="1"/>
      <c r="X24" s="3">
        <v>50</v>
      </c>
      <c r="Y24" s="1"/>
      <c r="Z24" s="3">
        <v>50</v>
      </c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3">
        <v>50</v>
      </c>
      <c r="AN24" s="1"/>
      <c r="AO24" s="3">
        <v>50</v>
      </c>
      <c r="AP24" s="3">
        <v>50</v>
      </c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3">
        <v>50</v>
      </c>
      <c r="BI24" s="3">
        <v>50</v>
      </c>
      <c r="BJ24" s="1"/>
      <c r="BK24" s="1"/>
      <c r="BL24" s="1">
        <v>50</v>
      </c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</row>
    <row r="25" spans="1:83" ht="12.75">
      <c r="A25" s="3">
        <v>51</v>
      </c>
      <c r="B25" s="3"/>
      <c r="C25" s="3" t="s">
        <v>139</v>
      </c>
      <c r="D25" s="3" t="s">
        <v>211</v>
      </c>
      <c r="E25" s="3" t="s">
        <v>220</v>
      </c>
      <c r="F25" s="3"/>
      <c r="G25" s="3"/>
      <c r="H25" s="3" t="s">
        <v>155</v>
      </c>
      <c r="I25" s="3" t="s">
        <v>259</v>
      </c>
      <c r="J25" s="3"/>
      <c r="K25" s="3"/>
      <c r="L25" s="3"/>
      <c r="M25" s="3">
        <v>51</v>
      </c>
      <c r="N25" s="3">
        <v>51</v>
      </c>
      <c r="O25" s="3">
        <v>51</v>
      </c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1"/>
    </row>
    <row r="26" spans="1:83" ht="12.75">
      <c r="A26" s="49" t="s">
        <v>28</v>
      </c>
      <c r="B26" s="3"/>
      <c r="C26" s="3"/>
      <c r="D26" s="3"/>
      <c r="E26" s="3"/>
      <c r="F26" s="3"/>
      <c r="G26" s="3"/>
      <c r="H26" s="3">
        <f>COUNTA(H20:H25)</f>
        <v>6</v>
      </c>
      <c r="I26" s="3"/>
      <c r="J26" s="3"/>
      <c r="K26" s="3"/>
      <c r="L26" s="3"/>
      <c r="M26" s="3">
        <f aca="true" t="shared" si="4" ref="M26:BX26">COUNTA(M20:M25)</f>
        <v>6</v>
      </c>
      <c r="N26" s="3">
        <f t="shared" si="4"/>
        <v>5</v>
      </c>
      <c r="O26" s="3">
        <f t="shared" si="4"/>
        <v>5</v>
      </c>
      <c r="P26" s="3">
        <f t="shared" si="4"/>
        <v>2</v>
      </c>
      <c r="Q26" s="3">
        <f t="shared" si="4"/>
        <v>4</v>
      </c>
      <c r="R26" s="3">
        <f t="shared" si="4"/>
        <v>3</v>
      </c>
      <c r="S26" s="3">
        <f t="shared" si="4"/>
        <v>4</v>
      </c>
      <c r="T26" s="3">
        <f t="shared" si="4"/>
        <v>1</v>
      </c>
      <c r="U26" s="3">
        <f t="shared" si="4"/>
        <v>0</v>
      </c>
      <c r="V26" s="3">
        <f t="shared" si="4"/>
        <v>0</v>
      </c>
      <c r="W26" s="3">
        <f t="shared" si="4"/>
        <v>1</v>
      </c>
      <c r="X26" s="3">
        <f t="shared" si="4"/>
        <v>1</v>
      </c>
      <c r="Y26" s="3">
        <f t="shared" si="4"/>
        <v>3</v>
      </c>
      <c r="Z26" s="3">
        <f t="shared" si="4"/>
        <v>2</v>
      </c>
      <c r="AA26" s="3">
        <f t="shared" si="4"/>
        <v>0</v>
      </c>
      <c r="AB26" s="3">
        <f t="shared" si="4"/>
        <v>1</v>
      </c>
      <c r="AC26" s="3">
        <f t="shared" si="4"/>
        <v>0</v>
      </c>
      <c r="AD26" s="3">
        <f t="shared" si="4"/>
        <v>0</v>
      </c>
      <c r="AE26" s="3">
        <f t="shared" si="4"/>
        <v>0</v>
      </c>
      <c r="AF26" s="3">
        <f t="shared" si="4"/>
        <v>0</v>
      </c>
      <c r="AG26" s="3">
        <f t="shared" si="4"/>
        <v>0</v>
      </c>
      <c r="AH26" s="3">
        <f t="shared" si="4"/>
        <v>0</v>
      </c>
      <c r="AI26" s="3">
        <f t="shared" si="4"/>
        <v>0</v>
      </c>
      <c r="AJ26" s="3">
        <f t="shared" si="4"/>
        <v>0</v>
      </c>
      <c r="AK26" s="3">
        <f t="shared" si="4"/>
        <v>0</v>
      </c>
      <c r="AL26" s="3">
        <f t="shared" si="4"/>
        <v>0</v>
      </c>
      <c r="AM26" s="3">
        <f t="shared" si="4"/>
        <v>2</v>
      </c>
      <c r="AN26" s="3">
        <f t="shared" si="4"/>
        <v>0</v>
      </c>
      <c r="AO26" s="3">
        <f t="shared" si="4"/>
        <v>1</v>
      </c>
      <c r="AP26" s="3">
        <f t="shared" si="4"/>
        <v>1</v>
      </c>
      <c r="AQ26" s="3">
        <f t="shared" si="4"/>
        <v>0</v>
      </c>
      <c r="AR26" s="3">
        <f t="shared" si="4"/>
        <v>0</v>
      </c>
      <c r="AS26" s="3">
        <f t="shared" si="4"/>
        <v>0</v>
      </c>
      <c r="AT26" s="3">
        <f t="shared" si="4"/>
        <v>1</v>
      </c>
      <c r="AU26" s="3">
        <f t="shared" si="4"/>
        <v>0</v>
      </c>
      <c r="AV26" s="3">
        <f t="shared" si="4"/>
        <v>0</v>
      </c>
      <c r="AW26" s="3">
        <f t="shared" si="4"/>
        <v>0</v>
      </c>
      <c r="AX26" s="3">
        <f t="shared" si="4"/>
        <v>0</v>
      </c>
      <c r="AY26" s="3">
        <f t="shared" si="4"/>
        <v>0</v>
      </c>
      <c r="AZ26" s="3">
        <f t="shared" si="4"/>
        <v>0</v>
      </c>
      <c r="BA26" s="3">
        <f t="shared" si="4"/>
        <v>0</v>
      </c>
      <c r="BB26" s="3">
        <f t="shared" si="4"/>
        <v>0</v>
      </c>
      <c r="BC26" s="3">
        <f t="shared" si="4"/>
        <v>0</v>
      </c>
      <c r="BD26" s="3">
        <f t="shared" si="4"/>
        <v>0</v>
      </c>
      <c r="BE26" s="3">
        <f t="shared" si="4"/>
        <v>0</v>
      </c>
      <c r="BF26" s="3">
        <f t="shared" si="4"/>
        <v>0</v>
      </c>
      <c r="BG26" s="3">
        <f t="shared" si="4"/>
        <v>0</v>
      </c>
      <c r="BH26" s="3">
        <f t="shared" si="4"/>
        <v>1</v>
      </c>
      <c r="BI26" s="3">
        <f t="shared" si="4"/>
        <v>1</v>
      </c>
      <c r="BJ26" s="3">
        <f t="shared" si="4"/>
        <v>0</v>
      </c>
      <c r="BK26" s="3"/>
      <c r="BL26" s="3">
        <f t="shared" si="4"/>
        <v>1</v>
      </c>
      <c r="BM26" s="3">
        <f t="shared" si="4"/>
        <v>0</v>
      </c>
      <c r="BN26" s="3">
        <f t="shared" si="4"/>
        <v>0</v>
      </c>
      <c r="BO26" s="3">
        <f t="shared" si="4"/>
        <v>0</v>
      </c>
      <c r="BP26" s="3">
        <f t="shared" si="4"/>
        <v>0</v>
      </c>
      <c r="BQ26" s="3">
        <f t="shared" si="4"/>
        <v>0</v>
      </c>
      <c r="BR26" s="3">
        <f t="shared" si="4"/>
        <v>0</v>
      </c>
      <c r="BS26" s="3">
        <f t="shared" si="4"/>
        <v>0</v>
      </c>
      <c r="BT26" s="3">
        <f t="shared" si="4"/>
        <v>0</v>
      </c>
      <c r="BU26" s="3">
        <f t="shared" si="4"/>
        <v>0</v>
      </c>
      <c r="BV26" s="3">
        <f t="shared" si="4"/>
        <v>0</v>
      </c>
      <c r="BW26" s="3">
        <f t="shared" si="4"/>
        <v>0</v>
      </c>
      <c r="BX26" s="3">
        <f t="shared" si="4"/>
        <v>0</v>
      </c>
      <c r="BY26" s="3">
        <f aca="true" t="shared" si="5" ref="BY26:CD26">COUNTA(BY20:BY25)</f>
        <v>0</v>
      </c>
      <c r="BZ26" s="3">
        <f t="shared" si="5"/>
        <v>0</v>
      </c>
      <c r="CA26" s="3">
        <f t="shared" si="5"/>
        <v>0</v>
      </c>
      <c r="CB26" s="3">
        <f t="shared" si="5"/>
        <v>0</v>
      </c>
      <c r="CC26" s="3">
        <f t="shared" si="5"/>
        <v>0</v>
      </c>
      <c r="CD26" s="3">
        <f t="shared" si="5"/>
        <v>0</v>
      </c>
      <c r="CE26" s="1"/>
    </row>
    <row r="27" spans="1:83" ht="12.75">
      <c r="A27" s="49" t="s">
        <v>526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1">
        <f>M26/$H26</f>
        <v>1</v>
      </c>
      <c r="N27" s="1">
        <f aca="true" t="shared" si="6" ref="N27:BY27">N26/$H26</f>
        <v>0.8333333333333334</v>
      </c>
      <c r="O27" s="1">
        <f t="shared" si="6"/>
        <v>0.8333333333333334</v>
      </c>
      <c r="P27" s="1">
        <f t="shared" si="6"/>
        <v>0.3333333333333333</v>
      </c>
      <c r="Q27" s="1">
        <f t="shared" si="6"/>
        <v>0.6666666666666666</v>
      </c>
      <c r="R27" s="1">
        <f t="shared" si="6"/>
        <v>0.5</v>
      </c>
      <c r="S27" s="1">
        <f t="shared" si="6"/>
        <v>0.6666666666666666</v>
      </c>
      <c r="T27" s="1">
        <f t="shared" si="6"/>
        <v>0.16666666666666666</v>
      </c>
      <c r="U27" s="1">
        <f t="shared" si="6"/>
        <v>0</v>
      </c>
      <c r="V27" s="1">
        <f t="shared" si="6"/>
        <v>0</v>
      </c>
      <c r="W27" s="1">
        <f t="shared" si="6"/>
        <v>0.16666666666666666</v>
      </c>
      <c r="X27" s="1">
        <f t="shared" si="6"/>
        <v>0.16666666666666666</v>
      </c>
      <c r="Y27" s="1">
        <f t="shared" si="6"/>
        <v>0.5</v>
      </c>
      <c r="Z27" s="1">
        <f t="shared" si="6"/>
        <v>0.3333333333333333</v>
      </c>
      <c r="AA27" s="1">
        <f t="shared" si="6"/>
        <v>0</v>
      </c>
      <c r="AB27" s="1">
        <f t="shared" si="6"/>
        <v>0.16666666666666666</v>
      </c>
      <c r="AC27" s="1">
        <f t="shared" si="6"/>
        <v>0</v>
      </c>
      <c r="AD27" s="1">
        <f t="shared" si="6"/>
        <v>0</v>
      </c>
      <c r="AE27" s="1">
        <f t="shared" si="6"/>
        <v>0</v>
      </c>
      <c r="AF27" s="1">
        <f t="shared" si="6"/>
        <v>0</v>
      </c>
      <c r="AG27" s="1">
        <f t="shared" si="6"/>
        <v>0</v>
      </c>
      <c r="AH27" s="1">
        <f t="shared" si="6"/>
        <v>0</v>
      </c>
      <c r="AI27" s="1">
        <f t="shared" si="6"/>
        <v>0</v>
      </c>
      <c r="AJ27" s="1">
        <f t="shared" si="6"/>
        <v>0</v>
      </c>
      <c r="AK27" s="1">
        <f t="shared" si="6"/>
        <v>0</v>
      </c>
      <c r="AL27" s="1">
        <f t="shared" si="6"/>
        <v>0</v>
      </c>
      <c r="AM27" s="1">
        <f t="shared" si="6"/>
        <v>0.3333333333333333</v>
      </c>
      <c r="AN27" s="1">
        <f t="shared" si="6"/>
        <v>0</v>
      </c>
      <c r="AO27" s="1">
        <f t="shared" si="6"/>
        <v>0.16666666666666666</v>
      </c>
      <c r="AP27" s="1">
        <f t="shared" si="6"/>
        <v>0.16666666666666666</v>
      </c>
      <c r="AQ27" s="1">
        <f t="shared" si="6"/>
        <v>0</v>
      </c>
      <c r="AR27" s="1">
        <f t="shared" si="6"/>
        <v>0</v>
      </c>
      <c r="AS27" s="1">
        <f t="shared" si="6"/>
        <v>0</v>
      </c>
      <c r="AT27" s="1">
        <f t="shared" si="6"/>
        <v>0.16666666666666666</v>
      </c>
      <c r="AU27" s="1">
        <f t="shared" si="6"/>
        <v>0</v>
      </c>
      <c r="AV27" s="1">
        <f t="shared" si="6"/>
        <v>0</v>
      </c>
      <c r="AW27" s="1">
        <f t="shared" si="6"/>
        <v>0</v>
      </c>
      <c r="AX27" s="1">
        <f t="shared" si="6"/>
        <v>0</v>
      </c>
      <c r="AY27" s="1">
        <f t="shared" si="6"/>
        <v>0</v>
      </c>
      <c r="AZ27" s="1">
        <f t="shared" si="6"/>
        <v>0</v>
      </c>
      <c r="BA27" s="1">
        <f t="shared" si="6"/>
        <v>0</v>
      </c>
      <c r="BB27" s="1">
        <f t="shared" si="6"/>
        <v>0</v>
      </c>
      <c r="BC27" s="1">
        <f t="shared" si="6"/>
        <v>0</v>
      </c>
      <c r="BD27" s="1">
        <f t="shared" si="6"/>
        <v>0</v>
      </c>
      <c r="BE27" s="1">
        <f t="shared" si="6"/>
        <v>0</v>
      </c>
      <c r="BF27" s="1">
        <f t="shared" si="6"/>
        <v>0</v>
      </c>
      <c r="BG27" s="1">
        <f t="shared" si="6"/>
        <v>0</v>
      </c>
      <c r="BH27" s="1">
        <f t="shared" si="6"/>
        <v>0.16666666666666666</v>
      </c>
      <c r="BI27" s="1">
        <f t="shared" si="6"/>
        <v>0.16666666666666666</v>
      </c>
      <c r="BJ27" s="1">
        <f t="shared" si="6"/>
        <v>0</v>
      </c>
      <c r="BK27" s="1"/>
      <c r="BL27" s="1">
        <f t="shared" si="6"/>
        <v>0.16666666666666666</v>
      </c>
      <c r="BM27" s="1">
        <f t="shared" si="6"/>
        <v>0</v>
      </c>
      <c r="BN27" s="1">
        <f t="shared" si="6"/>
        <v>0</v>
      </c>
      <c r="BO27" s="1">
        <f t="shared" si="6"/>
        <v>0</v>
      </c>
      <c r="BP27" s="1">
        <f t="shared" si="6"/>
        <v>0</v>
      </c>
      <c r="BQ27" s="1">
        <f t="shared" si="6"/>
        <v>0</v>
      </c>
      <c r="BR27" s="1">
        <f t="shared" si="6"/>
        <v>0</v>
      </c>
      <c r="BS27" s="1">
        <f t="shared" si="6"/>
        <v>0</v>
      </c>
      <c r="BT27" s="1">
        <f t="shared" si="6"/>
        <v>0</v>
      </c>
      <c r="BU27" s="1">
        <f t="shared" si="6"/>
        <v>0</v>
      </c>
      <c r="BV27" s="1">
        <f t="shared" si="6"/>
        <v>0</v>
      </c>
      <c r="BW27" s="1">
        <f t="shared" si="6"/>
        <v>0</v>
      </c>
      <c r="BX27" s="1">
        <f t="shared" si="6"/>
        <v>0</v>
      </c>
      <c r="BY27" s="1">
        <f t="shared" si="6"/>
        <v>0</v>
      </c>
      <c r="BZ27" s="1">
        <f>BZ26/$H26</f>
        <v>0</v>
      </c>
      <c r="CA27" s="1">
        <f>CA26/$H26</f>
        <v>0</v>
      </c>
      <c r="CB27" s="1">
        <f>CB26/$H26</f>
        <v>0</v>
      </c>
      <c r="CC27" s="1">
        <f>CC26/$H26</f>
        <v>0</v>
      </c>
      <c r="CD27" s="1">
        <f>CD26/$H26</f>
        <v>0</v>
      </c>
      <c r="CE27" s="1"/>
    </row>
    <row r="28" spans="1:83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1"/>
    </row>
    <row r="29" spans="1:83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1"/>
    </row>
    <row r="30" spans="1:83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1"/>
    </row>
    <row r="31" spans="1:83" ht="12.75">
      <c r="A31" s="1">
        <v>3</v>
      </c>
      <c r="B31" s="1"/>
      <c r="C31" s="1" t="s">
        <v>307</v>
      </c>
      <c r="D31" s="1" t="s">
        <v>212</v>
      </c>
      <c r="E31" s="1" t="s">
        <v>214</v>
      </c>
      <c r="F31" s="1"/>
      <c r="G31" s="1"/>
      <c r="H31" s="1" t="s">
        <v>155</v>
      </c>
      <c r="I31" s="2" t="s">
        <v>259</v>
      </c>
      <c r="J31" s="1"/>
      <c r="K31" s="1"/>
      <c r="L31" s="2"/>
      <c r="M31" s="1"/>
      <c r="N31" s="1">
        <v>3</v>
      </c>
      <c r="O31" s="1">
        <v>3</v>
      </c>
      <c r="P31" s="1"/>
      <c r="Q31" s="1">
        <v>3</v>
      </c>
      <c r="R31" s="1">
        <v>3</v>
      </c>
      <c r="S31" s="1"/>
      <c r="T31" s="1">
        <v>3</v>
      </c>
      <c r="U31" s="1"/>
      <c r="V31" s="1">
        <v>3</v>
      </c>
      <c r="W31" s="1">
        <v>3</v>
      </c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>
        <v>3</v>
      </c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</row>
    <row r="32" spans="1:83" ht="12.75">
      <c r="A32" s="1">
        <v>6</v>
      </c>
      <c r="B32" s="1"/>
      <c r="C32" s="1" t="s">
        <v>472</v>
      </c>
      <c r="D32" s="1" t="s">
        <v>212</v>
      </c>
      <c r="E32" s="1" t="s">
        <v>214</v>
      </c>
      <c r="F32" s="2" t="s">
        <v>154</v>
      </c>
      <c r="G32" s="1" t="s">
        <v>512</v>
      </c>
      <c r="H32" s="1" t="s">
        <v>155</v>
      </c>
      <c r="I32" s="1"/>
      <c r="J32" s="2"/>
      <c r="K32" s="2" t="s">
        <v>420</v>
      </c>
      <c r="L32" s="2" t="s">
        <v>420</v>
      </c>
      <c r="M32" s="1">
        <v>6</v>
      </c>
      <c r="N32" s="1">
        <v>6</v>
      </c>
      <c r="O32" s="1">
        <v>6</v>
      </c>
      <c r="P32" s="1">
        <v>6</v>
      </c>
      <c r="Q32" s="1">
        <v>6</v>
      </c>
      <c r="R32" s="1">
        <v>6</v>
      </c>
      <c r="S32" s="1">
        <v>6</v>
      </c>
      <c r="T32" s="1"/>
      <c r="U32" s="1">
        <v>6</v>
      </c>
      <c r="V32" s="1"/>
      <c r="W32" s="1"/>
      <c r="X32" s="1">
        <v>6</v>
      </c>
      <c r="Y32" s="1"/>
      <c r="Z32" s="1">
        <v>6</v>
      </c>
      <c r="AA32" s="1">
        <v>6</v>
      </c>
      <c r="AB32" s="1"/>
      <c r="AC32" s="1">
        <v>6</v>
      </c>
      <c r="AD32" s="1"/>
      <c r="AE32" s="1"/>
      <c r="AF32" s="1">
        <v>6</v>
      </c>
      <c r="AG32" s="1"/>
      <c r="AH32" s="1"/>
      <c r="AI32" s="1"/>
      <c r="AJ32" s="1">
        <v>6</v>
      </c>
      <c r="AK32" s="1">
        <v>6</v>
      </c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>
        <v>6</v>
      </c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</row>
    <row r="33" spans="1:83" ht="12.75">
      <c r="A33" s="1">
        <v>35</v>
      </c>
      <c r="B33" s="1"/>
      <c r="C33" s="1" t="s">
        <v>275</v>
      </c>
      <c r="D33" s="1" t="s">
        <v>219</v>
      </c>
      <c r="E33" s="1" t="s">
        <v>214</v>
      </c>
      <c r="F33" s="1"/>
      <c r="G33" s="1"/>
      <c r="H33" s="1" t="s">
        <v>155</v>
      </c>
      <c r="I33" s="2" t="s">
        <v>259</v>
      </c>
      <c r="J33" s="2"/>
      <c r="K33" s="2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</row>
    <row r="34" spans="1:83" ht="12.75">
      <c r="A34" s="1">
        <v>37</v>
      </c>
      <c r="B34" s="1"/>
      <c r="C34" s="1" t="s">
        <v>277</v>
      </c>
      <c r="D34" s="1" t="s">
        <v>278</v>
      </c>
      <c r="E34" s="1" t="s">
        <v>214</v>
      </c>
      <c r="F34" s="1"/>
      <c r="G34" s="1"/>
      <c r="H34" s="1" t="s">
        <v>155</v>
      </c>
      <c r="I34" s="1"/>
      <c r="J34" s="1"/>
      <c r="K34" s="1"/>
      <c r="L34" s="1"/>
      <c r="M34" s="1">
        <v>37</v>
      </c>
      <c r="N34" s="1">
        <v>37</v>
      </c>
      <c r="O34" s="1">
        <v>37</v>
      </c>
      <c r="P34" s="1">
        <v>37</v>
      </c>
      <c r="Q34" s="1">
        <v>37</v>
      </c>
      <c r="R34" s="1">
        <v>37</v>
      </c>
      <c r="S34" s="1"/>
      <c r="T34" s="1">
        <v>37</v>
      </c>
      <c r="U34" s="1"/>
      <c r="V34" s="1">
        <v>37</v>
      </c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3">
        <v>37</v>
      </c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>
        <v>37</v>
      </c>
      <c r="BS34" s="1"/>
      <c r="BT34" s="1"/>
      <c r="BU34" s="1"/>
      <c r="BV34" s="1"/>
      <c r="BW34" s="1"/>
      <c r="BX34" s="1"/>
      <c r="BY34" s="1"/>
      <c r="BZ34" s="1"/>
      <c r="CA34" s="1">
        <v>37</v>
      </c>
      <c r="CB34" s="1"/>
      <c r="CC34" s="1"/>
      <c r="CD34" s="1"/>
      <c r="CE34" s="1"/>
    </row>
    <row r="35" spans="1:83" ht="12.75">
      <c r="A35" s="3">
        <v>60</v>
      </c>
      <c r="B35" s="3"/>
      <c r="C35" s="3" t="s">
        <v>151</v>
      </c>
      <c r="D35" s="3" t="s">
        <v>212</v>
      </c>
      <c r="E35" s="3" t="s">
        <v>214</v>
      </c>
      <c r="F35" s="3"/>
      <c r="G35" s="3"/>
      <c r="H35" s="3" t="s">
        <v>155</v>
      </c>
      <c r="I35" s="3"/>
      <c r="J35" s="3"/>
      <c r="K35" s="3" t="s">
        <v>420</v>
      </c>
      <c r="L35" s="3"/>
      <c r="M35" s="3">
        <v>60</v>
      </c>
      <c r="N35" s="3">
        <v>60</v>
      </c>
      <c r="O35" s="3">
        <v>60</v>
      </c>
      <c r="P35" s="3">
        <v>60</v>
      </c>
      <c r="Q35" s="3">
        <v>60</v>
      </c>
      <c r="R35" s="3">
        <v>60</v>
      </c>
      <c r="S35" s="3">
        <v>60</v>
      </c>
      <c r="T35" s="3"/>
      <c r="U35" s="3">
        <v>60</v>
      </c>
      <c r="V35" s="3">
        <v>60</v>
      </c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>
        <v>60</v>
      </c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>
        <v>60</v>
      </c>
      <c r="BM35" s="3">
        <v>60</v>
      </c>
      <c r="BN35" s="3"/>
      <c r="BO35" s="3"/>
      <c r="BP35" s="3">
        <v>60</v>
      </c>
      <c r="BQ35" s="3"/>
      <c r="BR35" s="3"/>
      <c r="BS35" s="3"/>
      <c r="BT35" s="3">
        <v>60</v>
      </c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1"/>
    </row>
    <row r="36" spans="1:83" ht="12.75">
      <c r="A36" s="3">
        <v>61</v>
      </c>
      <c r="B36" s="3"/>
      <c r="C36" s="3" t="s">
        <v>152</v>
      </c>
      <c r="D36" s="3" t="s">
        <v>212</v>
      </c>
      <c r="E36" s="3" t="s">
        <v>214</v>
      </c>
      <c r="F36" s="3"/>
      <c r="G36" s="3"/>
      <c r="H36" s="3" t="s">
        <v>155</v>
      </c>
      <c r="I36" s="3"/>
      <c r="J36" s="3"/>
      <c r="K36" s="3" t="s">
        <v>420</v>
      </c>
      <c r="L36" s="3"/>
      <c r="M36" s="3">
        <v>61</v>
      </c>
      <c r="N36" s="3">
        <v>61</v>
      </c>
      <c r="O36" s="3">
        <v>61</v>
      </c>
      <c r="P36" s="3">
        <v>61</v>
      </c>
      <c r="Q36" s="3">
        <v>61</v>
      </c>
      <c r="R36" s="3">
        <v>61</v>
      </c>
      <c r="S36" s="3">
        <v>61</v>
      </c>
      <c r="T36" s="3"/>
      <c r="U36" s="3"/>
      <c r="V36" s="3">
        <v>61</v>
      </c>
      <c r="W36" s="3"/>
      <c r="X36" s="3"/>
      <c r="Y36" s="3"/>
      <c r="Z36" s="3"/>
      <c r="AA36" s="3"/>
      <c r="AB36" s="3">
        <v>61</v>
      </c>
      <c r="AC36" s="3"/>
      <c r="AD36" s="3">
        <v>61</v>
      </c>
      <c r="AE36" s="3"/>
      <c r="AF36" s="3"/>
      <c r="AG36" s="3"/>
      <c r="AH36" s="3">
        <v>61</v>
      </c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1"/>
    </row>
    <row r="37" spans="1:83" ht="12.75">
      <c r="A37" s="1">
        <v>4</v>
      </c>
      <c r="B37" s="1"/>
      <c r="C37" s="1" t="s">
        <v>309</v>
      </c>
      <c r="D37" s="1" t="s">
        <v>211</v>
      </c>
      <c r="E37" s="1" t="s">
        <v>214</v>
      </c>
      <c r="F37" s="1"/>
      <c r="G37" s="1"/>
      <c r="H37" s="1" t="s">
        <v>155</v>
      </c>
      <c r="I37" s="2" t="s">
        <v>259</v>
      </c>
      <c r="J37" s="2"/>
      <c r="K37" s="2"/>
      <c r="L37" s="2"/>
      <c r="M37" s="1">
        <v>4</v>
      </c>
      <c r="N37" s="1">
        <v>4</v>
      </c>
      <c r="O37" s="1">
        <v>4</v>
      </c>
      <c r="P37" s="1"/>
      <c r="Q37" s="1"/>
      <c r="R37" s="1">
        <v>4</v>
      </c>
      <c r="S37" s="1"/>
      <c r="T37" s="1"/>
      <c r="U37" s="1"/>
      <c r="V37" s="1"/>
      <c r="W37" s="1">
        <v>4</v>
      </c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</row>
    <row r="38" spans="1:83" ht="12.75">
      <c r="A38" s="49" t="s">
        <v>28</v>
      </c>
      <c r="B38" s="3"/>
      <c r="C38" s="3"/>
      <c r="D38" s="3"/>
      <c r="E38" s="3"/>
      <c r="F38" s="3"/>
      <c r="G38" s="3"/>
      <c r="H38" s="3">
        <f>COUNTA(H31:H37)</f>
        <v>7</v>
      </c>
      <c r="I38" s="3"/>
      <c r="J38" s="3"/>
      <c r="K38" s="3"/>
      <c r="L38" s="3"/>
      <c r="M38" s="3">
        <f aca="true" t="shared" si="7" ref="M38:BX38">COUNTA(M31:M37)</f>
        <v>5</v>
      </c>
      <c r="N38" s="3">
        <f t="shared" si="7"/>
        <v>6</v>
      </c>
      <c r="O38" s="3">
        <f t="shared" si="7"/>
        <v>6</v>
      </c>
      <c r="P38" s="3">
        <f t="shared" si="7"/>
        <v>4</v>
      </c>
      <c r="Q38" s="3">
        <f t="shared" si="7"/>
        <v>5</v>
      </c>
      <c r="R38" s="3">
        <f t="shared" si="7"/>
        <v>6</v>
      </c>
      <c r="S38" s="3">
        <f t="shared" si="7"/>
        <v>3</v>
      </c>
      <c r="T38" s="3">
        <f t="shared" si="7"/>
        <v>2</v>
      </c>
      <c r="U38" s="3">
        <f t="shared" si="7"/>
        <v>2</v>
      </c>
      <c r="V38" s="3">
        <f t="shared" si="7"/>
        <v>4</v>
      </c>
      <c r="W38" s="3">
        <f t="shared" si="7"/>
        <v>2</v>
      </c>
      <c r="X38" s="3">
        <f t="shared" si="7"/>
        <v>1</v>
      </c>
      <c r="Y38" s="3">
        <f t="shared" si="7"/>
        <v>0</v>
      </c>
      <c r="Z38" s="3">
        <f t="shared" si="7"/>
        <v>1</v>
      </c>
      <c r="AA38" s="3">
        <f t="shared" si="7"/>
        <v>1</v>
      </c>
      <c r="AB38" s="3">
        <f t="shared" si="7"/>
        <v>1</v>
      </c>
      <c r="AC38" s="3">
        <f t="shared" si="7"/>
        <v>1</v>
      </c>
      <c r="AD38" s="3">
        <f t="shared" si="7"/>
        <v>1</v>
      </c>
      <c r="AE38" s="3">
        <f t="shared" si="7"/>
        <v>0</v>
      </c>
      <c r="AF38" s="3">
        <f t="shared" si="7"/>
        <v>1</v>
      </c>
      <c r="AG38" s="3">
        <f t="shared" si="7"/>
        <v>0</v>
      </c>
      <c r="AH38" s="3">
        <f t="shared" si="7"/>
        <v>1</v>
      </c>
      <c r="AI38" s="3">
        <f t="shared" si="7"/>
        <v>1</v>
      </c>
      <c r="AJ38" s="3">
        <f t="shared" si="7"/>
        <v>1</v>
      </c>
      <c r="AK38" s="3">
        <f t="shared" si="7"/>
        <v>1</v>
      </c>
      <c r="AL38" s="3">
        <f t="shared" si="7"/>
        <v>0</v>
      </c>
      <c r="AM38" s="3">
        <f t="shared" si="7"/>
        <v>0</v>
      </c>
      <c r="AN38" s="3">
        <f t="shared" si="7"/>
        <v>0</v>
      </c>
      <c r="AO38" s="3">
        <f t="shared" si="7"/>
        <v>1</v>
      </c>
      <c r="AP38" s="3">
        <f t="shared" si="7"/>
        <v>1</v>
      </c>
      <c r="AQ38" s="3">
        <f t="shared" si="7"/>
        <v>0</v>
      </c>
      <c r="AR38" s="3">
        <f t="shared" si="7"/>
        <v>0</v>
      </c>
      <c r="AS38" s="3">
        <f t="shared" si="7"/>
        <v>0</v>
      </c>
      <c r="AT38" s="3">
        <f t="shared" si="7"/>
        <v>0</v>
      </c>
      <c r="AU38" s="3">
        <f t="shared" si="7"/>
        <v>0</v>
      </c>
      <c r="AV38" s="3">
        <f t="shared" si="7"/>
        <v>0</v>
      </c>
      <c r="AW38" s="3">
        <f t="shared" si="7"/>
        <v>0</v>
      </c>
      <c r="AX38" s="3">
        <f t="shared" si="7"/>
        <v>0</v>
      </c>
      <c r="AY38" s="3">
        <f t="shared" si="7"/>
        <v>0</v>
      </c>
      <c r="AZ38" s="3">
        <f t="shared" si="7"/>
        <v>0</v>
      </c>
      <c r="BA38" s="3">
        <f t="shared" si="7"/>
        <v>0</v>
      </c>
      <c r="BB38" s="3">
        <f t="shared" si="7"/>
        <v>0</v>
      </c>
      <c r="BC38" s="3">
        <f t="shared" si="7"/>
        <v>0</v>
      </c>
      <c r="BD38" s="3">
        <f t="shared" si="7"/>
        <v>0</v>
      </c>
      <c r="BE38" s="3">
        <f t="shared" si="7"/>
        <v>0</v>
      </c>
      <c r="BF38" s="3">
        <f t="shared" si="7"/>
        <v>0</v>
      </c>
      <c r="BG38" s="3">
        <f t="shared" si="7"/>
        <v>0</v>
      </c>
      <c r="BH38" s="3">
        <f t="shared" si="7"/>
        <v>0</v>
      </c>
      <c r="BI38" s="3">
        <f t="shared" si="7"/>
        <v>0</v>
      </c>
      <c r="BJ38" s="3">
        <f t="shared" si="7"/>
        <v>0</v>
      </c>
      <c r="BK38" s="3"/>
      <c r="BL38" s="3">
        <f t="shared" si="7"/>
        <v>1</v>
      </c>
      <c r="BM38" s="3">
        <f t="shared" si="7"/>
        <v>1</v>
      </c>
      <c r="BN38" s="3">
        <f t="shared" si="7"/>
        <v>0</v>
      </c>
      <c r="BO38" s="3">
        <f t="shared" si="7"/>
        <v>1</v>
      </c>
      <c r="BP38" s="3">
        <f t="shared" si="7"/>
        <v>1</v>
      </c>
      <c r="BQ38" s="3">
        <f t="shared" si="7"/>
        <v>0</v>
      </c>
      <c r="BR38" s="3">
        <f t="shared" si="7"/>
        <v>1</v>
      </c>
      <c r="BS38" s="3">
        <f t="shared" si="7"/>
        <v>0</v>
      </c>
      <c r="BT38" s="3">
        <f t="shared" si="7"/>
        <v>1</v>
      </c>
      <c r="BU38" s="3">
        <f t="shared" si="7"/>
        <v>0</v>
      </c>
      <c r="BV38" s="3">
        <f t="shared" si="7"/>
        <v>0</v>
      </c>
      <c r="BW38" s="3">
        <f t="shared" si="7"/>
        <v>0</v>
      </c>
      <c r="BX38" s="3">
        <f t="shared" si="7"/>
        <v>0</v>
      </c>
      <c r="BY38" s="3">
        <f aca="true" t="shared" si="8" ref="BY38:CD38">COUNTA(BY31:BY37)</f>
        <v>0</v>
      </c>
      <c r="BZ38" s="3">
        <f t="shared" si="8"/>
        <v>0</v>
      </c>
      <c r="CA38" s="3">
        <f t="shared" si="8"/>
        <v>1</v>
      </c>
      <c r="CB38" s="3">
        <f t="shared" si="8"/>
        <v>0</v>
      </c>
      <c r="CC38" s="3">
        <f t="shared" si="8"/>
        <v>0</v>
      </c>
      <c r="CD38" s="3">
        <f t="shared" si="8"/>
        <v>0</v>
      </c>
      <c r="CE38" s="1"/>
    </row>
    <row r="39" spans="1:83" ht="12.75">
      <c r="A39" s="49" t="s">
        <v>526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1">
        <f aca="true" t="shared" si="9" ref="M39:BX39">M38/$H38</f>
        <v>0.7142857142857143</v>
      </c>
      <c r="N39" s="1">
        <f t="shared" si="9"/>
        <v>0.8571428571428571</v>
      </c>
      <c r="O39" s="1">
        <f t="shared" si="9"/>
        <v>0.8571428571428571</v>
      </c>
      <c r="P39" s="1">
        <f t="shared" si="9"/>
        <v>0.5714285714285714</v>
      </c>
      <c r="Q39" s="1">
        <f t="shared" si="9"/>
        <v>0.7142857142857143</v>
      </c>
      <c r="R39" s="1">
        <f t="shared" si="9"/>
        <v>0.8571428571428571</v>
      </c>
      <c r="S39" s="1">
        <f t="shared" si="9"/>
        <v>0.42857142857142855</v>
      </c>
      <c r="T39" s="1">
        <f t="shared" si="9"/>
        <v>0.2857142857142857</v>
      </c>
      <c r="U39" s="1">
        <f t="shared" si="9"/>
        <v>0.2857142857142857</v>
      </c>
      <c r="V39" s="1">
        <f t="shared" si="9"/>
        <v>0.5714285714285714</v>
      </c>
      <c r="W39" s="1">
        <f t="shared" si="9"/>
        <v>0.2857142857142857</v>
      </c>
      <c r="X39" s="1">
        <f t="shared" si="9"/>
        <v>0.14285714285714285</v>
      </c>
      <c r="Y39" s="1">
        <f t="shared" si="9"/>
        <v>0</v>
      </c>
      <c r="Z39" s="1">
        <f t="shared" si="9"/>
        <v>0.14285714285714285</v>
      </c>
      <c r="AA39" s="1">
        <f t="shared" si="9"/>
        <v>0.14285714285714285</v>
      </c>
      <c r="AB39" s="1">
        <f t="shared" si="9"/>
        <v>0.14285714285714285</v>
      </c>
      <c r="AC39" s="1">
        <f t="shared" si="9"/>
        <v>0.14285714285714285</v>
      </c>
      <c r="AD39" s="1">
        <f t="shared" si="9"/>
        <v>0.14285714285714285</v>
      </c>
      <c r="AE39" s="1">
        <f t="shared" si="9"/>
        <v>0</v>
      </c>
      <c r="AF39" s="1">
        <f t="shared" si="9"/>
        <v>0.14285714285714285</v>
      </c>
      <c r="AG39" s="1">
        <f t="shared" si="9"/>
        <v>0</v>
      </c>
      <c r="AH39" s="1">
        <f t="shared" si="9"/>
        <v>0.14285714285714285</v>
      </c>
      <c r="AI39" s="1">
        <f t="shared" si="9"/>
        <v>0.14285714285714285</v>
      </c>
      <c r="AJ39" s="1">
        <f t="shared" si="9"/>
        <v>0.14285714285714285</v>
      </c>
      <c r="AK39" s="1">
        <f t="shared" si="9"/>
        <v>0.14285714285714285</v>
      </c>
      <c r="AL39" s="1">
        <f t="shared" si="9"/>
        <v>0</v>
      </c>
      <c r="AM39" s="1">
        <f t="shared" si="9"/>
        <v>0</v>
      </c>
      <c r="AN39" s="1">
        <f t="shared" si="9"/>
        <v>0</v>
      </c>
      <c r="AO39" s="1">
        <f t="shared" si="9"/>
        <v>0.14285714285714285</v>
      </c>
      <c r="AP39" s="1">
        <f t="shared" si="9"/>
        <v>0.14285714285714285</v>
      </c>
      <c r="AQ39" s="1">
        <f t="shared" si="9"/>
        <v>0</v>
      </c>
      <c r="AR39" s="1">
        <f t="shared" si="9"/>
        <v>0</v>
      </c>
      <c r="AS39" s="1">
        <f t="shared" si="9"/>
        <v>0</v>
      </c>
      <c r="AT39" s="1">
        <f t="shared" si="9"/>
        <v>0</v>
      </c>
      <c r="AU39" s="1">
        <f t="shared" si="9"/>
        <v>0</v>
      </c>
      <c r="AV39" s="1">
        <f t="shared" si="9"/>
        <v>0</v>
      </c>
      <c r="AW39" s="1">
        <f t="shared" si="9"/>
        <v>0</v>
      </c>
      <c r="AX39" s="1">
        <f t="shared" si="9"/>
        <v>0</v>
      </c>
      <c r="AY39" s="1">
        <f t="shared" si="9"/>
        <v>0</v>
      </c>
      <c r="AZ39" s="1">
        <f t="shared" si="9"/>
        <v>0</v>
      </c>
      <c r="BA39" s="1">
        <f t="shared" si="9"/>
        <v>0</v>
      </c>
      <c r="BB39" s="1">
        <f t="shared" si="9"/>
        <v>0</v>
      </c>
      <c r="BC39" s="1">
        <f t="shared" si="9"/>
        <v>0</v>
      </c>
      <c r="BD39" s="1">
        <f t="shared" si="9"/>
        <v>0</v>
      </c>
      <c r="BE39" s="1">
        <f t="shared" si="9"/>
        <v>0</v>
      </c>
      <c r="BF39" s="1">
        <f t="shared" si="9"/>
        <v>0</v>
      </c>
      <c r="BG39" s="1">
        <f t="shared" si="9"/>
        <v>0</v>
      </c>
      <c r="BH39" s="1">
        <f t="shared" si="9"/>
        <v>0</v>
      </c>
      <c r="BI39" s="1">
        <f t="shared" si="9"/>
        <v>0</v>
      </c>
      <c r="BJ39" s="1">
        <f t="shared" si="9"/>
        <v>0</v>
      </c>
      <c r="BK39" s="1"/>
      <c r="BL39" s="1">
        <f t="shared" si="9"/>
        <v>0.14285714285714285</v>
      </c>
      <c r="BM39" s="1">
        <f t="shared" si="9"/>
        <v>0.14285714285714285</v>
      </c>
      <c r="BN39" s="1">
        <f t="shared" si="9"/>
        <v>0</v>
      </c>
      <c r="BO39" s="1">
        <f t="shared" si="9"/>
        <v>0.14285714285714285</v>
      </c>
      <c r="BP39" s="1">
        <f t="shared" si="9"/>
        <v>0.14285714285714285</v>
      </c>
      <c r="BQ39" s="1">
        <f t="shared" si="9"/>
        <v>0</v>
      </c>
      <c r="BR39" s="1">
        <f t="shared" si="9"/>
        <v>0.14285714285714285</v>
      </c>
      <c r="BS39" s="1">
        <f t="shared" si="9"/>
        <v>0</v>
      </c>
      <c r="BT39" s="1">
        <f t="shared" si="9"/>
        <v>0.14285714285714285</v>
      </c>
      <c r="BU39" s="1">
        <f t="shared" si="9"/>
        <v>0</v>
      </c>
      <c r="BV39" s="1">
        <f t="shared" si="9"/>
        <v>0</v>
      </c>
      <c r="BW39" s="1">
        <f t="shared" si="9"/>
        <v>0</v>
      </c>
      <c r="BX39" s="1">
        <f t="shared" si="9"/>
        <v>0</v>
      </c>
      <c r="BY39" s="1">
        <f aca="true" t="shared" si="10" ref="BY39:CD39">BY38/$H38</f>
        <v>0</v>
      </c>
      <c r="BZ39" s="1">
        <f t="shared" si="10"/>
        <v>0</v>
      </c>
      <c r="CA39" s="1">
        <f t="shared" si="10"/>
        <v>0.14285714285714285</v>
      </c>
      <c r="CB39" s="1">
        <f t="shared" si="10"/>
        <v>0</v>
      </c>
      <c r="CC39" s="1">
        <f t="shared" si="10"/>
        <v>0</v>
      </c>
      <c r="CD39" s="1">
        <f t="shared" si="10"/>
        <v>0</v>
      </c>
      <c r="CE39" s="1"/>
    </row>
    <row r="40" spans="1:83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1"/>
    </row>
    <row r="41" spans="1:83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1"/>
    </row>
    <row r="42" spans="1:83" ht="12.75">
      <c r="A42" s="1">
        <v>2</v>
      </c>
      <c r="B42" s="1"/>
      <c r="C42" s="1" t="s">
        <v>418</v>
      </c>
      <c r="D42" s="1" t="s">
        <v>212</v>
      </c>
      <c r="E42" s="1" t="s">
        <v>213</v>
      </c>
      <c r="F42" s="1"/>
      <c r="G42" s="1"/>
      <c r="H42" s="1" t="s">
        <v>155</v>
      </c>
      <c r="I42" s="2" t="s">
        <v>259</v>
      </c>
      <c r="J42" s="1"/>
      <c r="K42" s="1"/>
      <c r="L42" s="2"/>
      <c r="M42" s="1"/>
      <c r="N42" s="1">
        <v>2</v>
      </c>
      <c r="O42" s="1"/>
      <c r="P42" s="1"/>
      <c r="Q42" s="1"/>
      <c r="R42" s="1">
        <v>2</v>
      </c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>
        <v>2</v>
      </c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</row>
    <row r="43" spans="1:83" ht="12.75">
      <c r="A43" s="1">
        <v>9</v>
      </c>
      <c r="B43" s="1"/>
      <c r="C43" s="1" t="s">
        <v>216</v>
      </c>
      <c r="D43" s="1" t="s">
        <v>212</v>
      </c>
      <c r="E43" s="1" t="s">
        <v>213</v>
      </c>
      <c r="F43" s="1"/>
      <c r="G43" s="2"/>
      <c r="H43" s="2" t="s">
        <v>155</v>
      </c>
      <c r="I43" s="2"/>
      <c r="J43" s="2"/>
      <c r="K43" s="2"/>
      <c r="L43" s="2"/>
      <c r="M43" s="1">
        <v>9</v>
      </c>
      <c r="N43" s="1">
        <v>9</v>
      </c>
      <c r="O43" s="1">
        <v>9</v>
      </c>
      <c r="P43" s="1"/>
      <c r="Q43" s="1">
        <v>9</v>
      </c>
      <c r="R43" s="1">
        <v>9</v>
      </c>
      <c r="S43" s="1">
        <v>9</v>
      </c>
      <c r="T43" s="1">
        <v>9</v>
      </c>
      <c r="U43" s="1"/>
      <c r="V43" s="1">
        <v>9</v>
      </c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>
        <v>9</v>
      </c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 t="s">
        <v>234</v>
      </c>
      <c r="BO43" s="1"/>
      <c r="BP43" s="1"/>
      <c r="BQ43" s="1"/>
      <c r="BR43" s="1">
        <v>9</v>
      </c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</row>
    <row r="44" spans="1:83" ht="12.75">
      <c r="A44" s="1">
        <v>10</v>
      </c>
      <c r="B44" s="1"/>
      <c r="C44" s="1" t="s">
        <v>322</v>
      </c>
      <c r="D44" s="1" t="s">
        <v>212</v>
      </c>
      <c r="E44" s="1" t="s">
        <v>213</v>
      </c>
      <c r="F44" s="1" t="s">
        <v>519</v>
      </c>
      <c r="G44" s="2"/>
      <c r="H44" s="1" t="s">
        <v>155</v>
      </c>
      <c r="I44" s="1" t="s">
        <v>259</v>
      </c>
      <c r="J44" s="2"/>
      <c r="K44" s="2"/>
      <c r="L44" s="2"/>
      <c r="M44" s="1">
        <v>10</v>
      </c>
      <c r="N44" s="1">
        <v>10</v>
      </c>
      <c r="O44" s="1">
        <v>10</v>
      </c>
      <c r="P44" s="1"/>
      <c r="Q44" s="1">
        <v>10</v>
      </c>
      <c r="R44" s="1">
        <v>10</v>
      </c>
      <c r="S44" s="1">
        <v>10</v>
      </c>
      <c r="T44" s="1"/>
      <c r="U44" s="1">
        <v>10</v>
      </c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</row>
    <row r="45" spans="1:83" ht="12.75">
      <c r="A45" s="1">
        <v>11</v>
      </c>
      <c r="B45" s="1"/>
      <c r="C45" s="1" t="s">
        <v>323</v>
      </c>
      <c r="D45" s="1" t="s">
        <v>212</v>
      </c>
      <c r="E45" s="1" t="s">
        <v>213</v>
      </c>
      <c r="F45" s="1" t="s">
        <v>510</v>
      </c>
      <c r="G45" s="1"/>
      <c r="H45" s="2" t="s">
        <v>155</v>
      </c>
      <c r="I45" s="2" t="s">
        <v>259</v>
      </c>
      <c r="J45" s="2"/>
      <c r="K45" s="2"/>
      <c r="L45" s="2" t="s">
        <v>420</v>
      </c>
      <c r="M45" s="1">
        <v>11</v>
      </c>
      <c r="N45" s="1">
        <v>11</v>
      </c>
      <c r="O45" s="1">
        <v>11</v>
      </c>
      <c r="P45" s="1">
        <v>11</v>
      </c>
      <c r="Q45" s="1">
        <v>11</v>
      </c>
      <c r="R45" s="1">
        <v>11</v>
      </c>
      <c r="S45" s="1"/>
      <c r="T45" s="1">
        <v>11</v>
      </c>
      <c r="U45" s="1"/>
      <c r="V45" s="1"/>
      <c r="W45" s="1">
        <v>11</v>
      </c>
      <c r="X45" s="1">
        <v>11</v>
      </c>
      <c r="Y45" s="1"/>
      <c r="Z45" s="1"/>
      <c r="AA45" s="1">
        <v>11</v>
      </c>
      <c r="AB45" s="1"/>
      <c r="AC45" s="1">
        <v>11</v>
      </c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>
        <v>11</v>
      </c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>
        <v>11</v>
      </c>
      <c r="BM45" s="1">
        <v>11</v>
      </c>
      <c r="BN45" s="1"/>
      <c r="BO45" s="1">
        <v>11</v>
      </c>
      <c r="BP45" s="1">
        <v>11</v>
      </c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3"/>
    </row>
    <row r="46" spans="1:83" ht="12.75">
      <c r="A46" s="1">
        <v>14</v>
      </c>
      <c r="B46" s="1"/>
      <c r="C46" s="1" t="s">
        <v>509</v>
      </c>
      <c r="D46" s="1" t="s">
        <v>217</v>
      </c>
      <c r="E46" s="1" t="s">
        <v>218</v>
      </c>
      <c r="F46" s="1"/>
      <c r="G46" s="2"/>
      <c r="H46" s="1" t="s">
        <v>155</v>
      </c>
      <c r="I46" s="2" t="s">
        <v>259</v>
      </c>
      <c r="J46" s="2"/>
      <c r="K46" s="2"/>
      <c r="L46" s="2"/>
      <c r="M46" s="1">
        <v>14</v>
      </c>
      <c r="N46" s="1">
        <v>14</v>
      </c>
      <c r="O46" s="1">
        <v>14</v>
      </c>
      <c r="P46" s="1"/>
      <c r="Q46" s="1">
        <v>14</v>
      </c>
      <c r="R46" s="1">
        <v>14</v>
      </c>
      <c r="S46" s="1">
        <v>14</v>
      </c>
      <c r="T46" s="1">
        <v>14</v>
      </c>
      <c r="U46" s="1"/>
      <c r="V46" s="1"/>
      <c r="W46" s="1" t="s">
        <v>239</v>
      </c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3"/>
    </row>
    <row r="47" spans="1:83" ht="12.75">
      <c r="A47" s="1">
        <v>33</v>
      </c>
      <c r="B47" s="1"/>
      <c r="C47" s="1" t="s">
        <v>271</v>
      </c>
      <c r="D47" s="1" t="s">
        <v>272</v>
      </c>
      <c r="E47" s="1" t="s">
        <v>213</v>
      </c>
      <c r="F47" s="1"/>
      <c r="G47" s="1"/>
      <c r="H47" s="2" t="s">
        <v>155</v>
      </c>
      <c r="I47" s="1" t="s">
        <v>259</v>
      </c>
      <c r="J47" s="2"/>
      <c r="K47" s="2"/>
      <c r="L47" s="1"/>
      <c r="M47" s="1">
        <v>33</v>
      </c>
      <c r="N47" s="1">
        <v>33</v>
      </c>
      <c r="O47" s="1">
        <v>33</v>
      </c>
      <c r="P47" s="1"/>
      <c r="Q47" s="1">
        <v>33</v>
      </c>
      <c r="R47" s="1"/>
      <c r="S47" s="1">
        <v>33</v>
      </c>
      <c r="T47" s="1">
        <v>33</v>
      </c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</row>
    <row r="48" spans="1:83" ht="12.75">
      <c r="A48" s="1">
        <v>34</v>
      </c>
      <c r="B48" s="1"/>
      <c r="C48" s="1" t="s">
        <v>273</v>
      </c>
      <c r="D48" s="1" t="s">
        <v>212</v>
      </c>
      <c r="E48" s="1" t="s">
        <v>213</v>
      </c>
      <c r="F48" s="1"/>
      <c r="G48" s="1"/>
      <c r="H48" s="2" t="s">
        <v>155</v>
      </c>
      <c r="I48" s="1" t="s">
        <v>259</v>
      </c>
      <c r="J48" s="2"/>
      <c r="K48" s="2"/>
      <c r="L48" s="1"/>
      <c r="M48" s="1">
        <v>34</v>
      </c>
      <c r="N48" s="1">
        <v>34</v>
      </c>
      <c r="O48" s="1">
        <v>34</v>
      </c>
      <c r="P48" s="1"/>
      <c r="Q48" s="1">
        <v>34</v>
      </c>
      <c r="R48" s="1">
        <v>34</v>
      </c>
      <c r="S48" s="1">
        <v>34</v>
      </c>
      <c r="T48" s="1"/>
      <c r="U48" s="1"/>
      <c r="V48" s="1">
        <v>34</v>
      </c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 t="s">
        <v>274</v>
      </c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</row>
    <row r="49" spans="1:83" ht="12.75">
      <c r="A49" s="3">
        <v>45</v>
      </c>
      <c r="B49" s="3"/>
      <c r="C49" s="3" t="s">
        <v>126</v>
      </c>
      <c r="D49" s="3" t="s">
        <v>127</v>
      </c>
      <c r="E49" s="3" t="s">
        <v>213</v>
      </c>
      <c r="F49" s="3" t="s">
        <v>423</v>
      </c>
      <c r="G49" s="3"/>
      <c r="H49" s="3" t="s">
        <v>155</v>
      </c>
      <c r="I49" s="3"/>
      <c r="J49" s="3"/>
      <c r="K49" s="3" t="s">
        <v>420</v>
      </c>
      <c r="L49" s="3" t="s">
        <v>420</v>
      </c>
      <c r="M49" s="3">
        <v>45</v>
      </c>
      <c r="N49" s="3"/>
      <c r="O49" s="3"/>
      <c r="P49" s="3">
        <v>45</v>
      </c>
      <c r="Q49" s="3"/>
      <c r="R49" s="3"/>
      <c r="S49" s="3">
        <v>45</v>
      </c>
      <c r="T49" s="3"/>
      <c r="U49" s="3">
        <v>45</v>
      </c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>
        <v>45</v>
      </c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>
        <v>45</v>
      </c>
      <c r="BH49" s="3"/>
      <c r="BI49" s="3"/>
      <c r="BJ49" s="3"/>
      <c r="BK49" s="3"/>
      <c r="BL49" s="3"/>
      <c r="BM49" s="3"/>
      <c r="BN49" s="3"/>
      <c r="BO49" s="3"/>
      <c r="BP49" s="3">
        <v>45</v>
      </c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>
        <v>45</v>
      </c>
      <c r="CE49" s="1"/>
    </row>
    <row r="50" spans="1:83" ht="12.75">
      <c r="A50" s="3">
        <v>46</v>
      </c>
      <c r="B50" s="3"/>
      <c r="C50" s="3" t="s">
        <v>130</v>
      </c>
      <c r="D50" s="3" t="s">
        <v>212</v>
      </c>
      <c r="E50" s="3" t="s">
        <v>218</v>
      </c>
      <c r="F50" s="3"/>
      <c r="G50" s="3"/>
      <c r="H50" s="3" t="s">
        <v>155</v>
      </c>
      <c r="I50" s="3" t="s">
        <v>422</v>
      </c>
      <c r="J50" s="3"/>
      <c r="K50" s="3" t="s">
        <v>420</v>
      </c>
      <c r="L50" s="3" t="s">
        <v>420</v>
      </c>
      <c r="M50" s="3">
        <v>46</v>
      </c>
      <c r="N50" s="3"/>
      <c r="O50" s="3"/>
      <c r="P50" s="3">
        <v>46</v>
      </c>
      <c r="Q50" s="3">
        <v>46</v>
      </c>
      <c r="R50" s="3">
        <v>46</v>
      </c>
      <c r="S50" s="3"/>
      <c r="T50" s="3"/>
      <c r="U50" s="3">
        <v>46</v>
      </c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>
        <v>46</v>
      </c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1"/>
    </row>
    <row r="51" spans="1:83" ht="12.75">
      <c r="A51" s="3">
        <v>47</v>
      </c>
      <c r="B51" s="3"/>
      <c r="C51" s="3" t="s">
        <v>131</v>
      </c>
      <c r="D51" s="3" t="s">
        <v>212</v>
      </c>
      <c r="E51" s="3" t="s">
        <v>213</v>
      </c>
      <c r="F51" s="3"/>
      <c r="G51" s="3"/>
      <c r="H51" s="3" t="s">
        <v>155</v>
      </c>
      <c r="I51" s="3" t="s">
        <v>422</v>
      </c>
      <c r="J51" s="3"/>
      <c r="K51" s="3" t="s">
        <v>420</v>
      </c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1"/>
    </row>
    <row r="52" spans="1:83" ht="12.75">
      <c r="A52" s="1">
        <v>59</v>
      </c>
      <c r="B52" s="1"/>
      <c r="C52" s="1" t="s">
        <v>149</v>
      </c>
      <c r="D52" s="1" t="s">
        <v>212</v>
      </c>
      <c r="E52" s="1" t="s">
        <v>213</v>
      </c>
      <c r="F52" s="1" t="s">
        <v>261</v>
      </c>
      <c r="G52" s="1"/>
      <c r="H52" s="1" t="s">
        <v>155</v>
      </c>
      <c r="I52" s="1"/>
      <c r="J52" s="1"/>
      <c r="K52" s="1" t="s">
        <v>420</v>
      </c>
      <c r="L52" s="1" t="s">
        <v>420</v>
      </c>
      <c r="M52" s="1"/>
      <c r="N52" s="1"/>
      <c r="O52" s="1"/>
      <c r="P52" s="1">
        <v>59</v>
      </c>
      <c r="Q52" s="1">
        <v>59</v>
      </c>
      <c r="R52" s="1"/>
      <c r="S52" s="1">
        <v>59</v>
      </c>
      <c r="T52" s="1"/>
      <c r="U52" s="1">
        <v>59</v>
      </c>
      <c r="V52" s="1"/>
      <c r="W52" s="1"/>
      <c r="X52" s="1"/>
      <c r="Y52" s="1"/>
      <c r="Z52" s="1"/>
      <c r="AA52" s="1">
        <v>59</v>
      </c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>
        <v>59</v>
      </c>
      <c r="BM52" s="1">
        <v>59</v>
      </c>
      <c r="BN52" s="1">
        <v>59</v>
      </c>
      <c r="BO52" s="1"/>
      <c r="BP52" s="1"/>
      <c r="BQ52" s="1">
        <v>59</v>
      </c>
      <c r="BR52" s="1"/>
      <c r="BS52" s="1"/>
      <c r="BT52" s="1"/>
      <c r="BU52" s="1"/>
      <c r="BV52" s="1"/>
      <c r="BW52" s="1">
        <v>59</v>
      </c>
      <c r="BX52" s="1"/>
      <c r="BY52" s="1"/>
      <c r="BZ52" s="1"/>
      <c r="CA52" s="1"/>
      <c r="CB52" s="1"/>
      <c r="CC52" s="1"/>
      <c r="CD52" s="1"/>
      <c r="CE52" s="1"/>
    </row>
    <row r="53" spans="1:83" ht="12.75">
      <c r="A53" s="49" t="s">
        <v>28</v>
      </c>
      <c r="B53" s="1"/>
      <c r="C53" s="1"/>
      <c r="D53" s="1"/>
      <c r="E53" s="1"/>
      <c r="F53" s="1"/>
      <c r="G53" s="1"/>
      <c r="H53" s="1">
        <f>COUNTA(H42:H52)</f>
        <v>11</v>
      </c>
      <c r="I53" s="1"/>
      <c r="J53" s="1"/>
      <c r="K53" s="1"/>
      <c r="L53" s="1"/>
      <c r="M53" s="1">
        <f>COUNTA(M42:M52)</f>
        <v>8</v>
      </c>
      <c r="N53" s="1">
        <f aca="true" t="shared" si="11" ref="N53:BY53">COUNTA(N42:N52)</f>
        <v>7</v>
      </c>
      <c r="O53" s="1">
        <f t="shared" si="11"/>
        <v>6</v>
      </c>
      <c r="P53" s="1">
        <f t="shared" si="11"/>
        <v>4</v>
      </c>
      <c r="Q53" s="1">
        <f t="shared" si="11"/>
        <v>8</v>
      </c>
      <c r="R53" s="1">
        <f t="shared" si="11"/>
        <v>7</v>
      </c>
      <c r="S53" s="1">
        <f t="shared" si="11"/>
        <v>7</v>
      </c>
      <c r="T53" s="1">
        <f t="shared" si="11"/>
        <v>4</v>
      </c>
      <c r="U53" s="1">
        <f t="shared" si="11"/>
        <v>4</v>
      </c>
      <c r="V53" s="1">
        <f t="shared" si="11"/>
        <v>2</v>
      </c>
      <c r="W53" s="1">
        <f t="shared" si="11"/>
        <v>2</v>
      </c>
      <c r="X53" s="1">
        <f t="shared" si="11"/>
        <v>1</v>
      </c>
      <c r="Y53" s="1">
        <f t="shared" si="11"/>
        <v>0</v>
      </c>
      <c r="Z53" s="1">
        <f t="shared" si="11"/>
        <v>0</v>
      </c>
      <c r="AA53" s="1">
        <f t="shared" si="11"/>
        <v>2</v>
      </c>
      <c r="AB53" s="1">
        <f t="shared" si="11"/>
        <v>0</v>
      </c>
      <c r="AC53" s="1">
        <f t="shared" si="11"/>
        <v>1</v>
      </c>
      <c r="AD53" s="1">
        <f t="shared" si="11"/>
        <v>0</v>
      </c>
      <c r="AE53" s="1">
        <f t="shared" si="11"/>
        <v>0</v>
      </c>
      <c r="AF53" s="1">
        <f t="shared" si="11"/>
        <v>0</v>
      </c>
      <c r="AG53" s="1">
        <f t="shared" si="11"/>
        <v>0</v>
      </c>
      <c r="AH53" s="1">
        <f t="shared" si="11"/>
        <v>0</v>
      </c>
      <c r="AI53" s="1">
        <f t="shared" si="11"/>
        <v>1</v>
      </c>
      <c r="AJ53" s="1">
        <f t="shared" si="11"/>
        <v>0</v>
      </c>
      <c r="AK53" s="1">
        <f t="shared" si="11"/>
        <v>0</v>
      </c>
      <c r="AL53" s="1">
        <f t="shared" si="11"/>
        <v>1</v>
      </c>
      <c r="AM53" s="1">
        <f t="shared" si="11"/>
        <v>0</v>
      </c>
      <c r="AN53" s="1">
        <f t="shared" si="11"/>
        <v>0</v>
      </c>
      <c r="AO53" s="1">
        <f t="shared" si="11"/>
        <v>0</v>
      </c>
      <c r="AP53" s="1">
        <f t="shared" si="11"/>
        <v>0</v>
      </c>
      <c r="AQ53" s="1">
        <f t="shared" si="11"/>
        <v>0</v>
      </c>
      <c r="AR53" s="1">
        <f t="shared" si="11"/>
        <v>1</v>
      </c>
      <c r="AS53" s="1">
        <f t="shared" si="11"/>
        <v>0</v>
      </c>
      <c r="AT53" s="1">
        <f t="shared" si="11"/>
        <v>0</v>
      </c>
      <c r="AU53" s="1">
        <f t="shared" si="11"/>
        <v>0</v>
      </c>
      <c r="AV53" s="1">
        <f t="shared" si="11"/>
        <v>0</v>
      </c>
      <c r="AW53" s="1">
        <f t="shared" si="11"/>
        <v>0</v>
      </c>
      <c r="AX53" s="1">
        <f t="shared" si="11"/>
        <v>0</v>
      </c>
      <c r="AY53" s="1">
        <f t="shared" si="11"/>
        <v>0</v>
      </c>
      <c r="AZ53" s="1">
        <f t="shared" si="11"/>
        <v>0</v>
      </c>
      <c r="BA53" s="1">
        <f t="shared" si="11"/>
        <v>0</v>
      </c>
      <c r="BB53" s="1">
        <f t="shared" si="11"/>
        <v>0</v>
      </c>
      <c r="BC53" s="1">
        <f t="shared" si="11"/>
        <v>0</v>
      </c>
      <c r="BD53" s="1">
        <f t="shared" si="11"/>
        <v>0</v>
      </c>
      <c r="BE53" s="1">
        <f t="shared" si="11"/>
        <v>0</v>
      </c>
      <c r="BF53" s="1">
        <f t="shared" si="11"/>
        <v>0</v>
      </c>
      <c r="BG53" s="1">
        <f t="shared" si="11"/>
        <v>1</v>
      </c>
      <c r="BH53" s="1">
        <f t="shared" si="11"/>
        <v>0</v>
      </c>
      <c r="BI53" s="1">
        <f t="shared" si="11"/>
        <v>0</v>
      </c>
      <c r="BJ53" s="1">
        <f t="shared" si="11"/>
        <v>0</v>
      </c>
      <c r="BK53" s="1"/>
      <c r="BL53" s="1">
        <f t="shared" si="11"/>
        <v>2</v>
      </c>
      <c r="BM53" s="1">
        <f t="shared" si="11"/>
        <v>2</v>
      </c>
      <c r="BN53" s="1">
        <f t="shared" si="11"/>
        <v>2</v>
      </c>
      <c r="BO53" s="1">
        <f t="shared" si="11"/>
        <v>1</v>
      </c>
      <c r="BP53" s="1">
        <f t="shared" si="11"/>
        <v>2</v>
      </c>
      <c r="BQ53" s="1">
        <f t="shared" si="11"/>
        <v>4</v>
      </c>
      <c r="BR53" s="1">
        <f t="shared" si="11"/>
        <v>1</v>
      </c>
      <c r="BS53" s="1">
        <f t="shared" si="11"/>
        <v>0</v>
      </c>
      <c r="BT53" s="1">
        <f t="shared" si="11"/>
        <v>0</v>
      </c>
      <c r="BU53" s="1">
        <f t="shared" si="11"/>
        <v>0</v>
      </c>
      <c r="BV53" s="1">
        <f t="shared" si="11"/>
        <v>0</v>
      </c>
      <c r="BW53" s="1">
        <f t="shared" si="11"/>
        <v>1</v>
      </c>
      <c r="BX53" s="1">
        <f t="shared" si="11"/>
        <v>0</v>
      </c>
      <c r="BY53" s="1">
        <f t="shared" si="11"/>
        <v>0</v>
      </c>
      <c r="BZ53" s="1">
        <f>COUNTA(BZ42:BZ52)</f>
        <v>0</v>
      </c>
      <c r="CA53" s="1">
        <f>COUNTA(CA42:CA52)</f>
        <v>0</v>
      </c>
      <c r="CB53" s="1">
        <f>COUNTA(CB42:CB52)</f>
        <v>0</v>
      </c>
      <c r="CC53" s="1">
        <f>COUNTA(CC42:CC52)</f>
        <v>0</v>
      </c>
      <c r="CD53" s="1">
        <f>COUNTA(CD42:CD52)</f>
        <v>1</v>
      </c>
      <c r="CE53" s="1"/>
    </row>
    <row r="54" spans="1:83" ht="12.75">
      <c r="A54" s="49" t="s">
        <v>526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>
        <f>M53/$H53</f>
        <v>0.7272727272727273</v>
      </c>
      <c r="N54" s="1">
        <f>N53/$H53</f>
        <v>0.6363636363636364</v>
      </c>
      <c r="O54" s="1">
        <f>O53/$H53</f>
        <v>0.5454545454545454</v>
      </c>
      <c r="P54" s="1">
        <f>P53/$H53</f>
        <v>0.36363636363636365</v>
      </c>
      <c r="Q54" s="1">
        <f>Q53/$H53</f>
        <v>0.7272727272727273</v>
      </c>
      <c r="R54" s="1">
        <f>R53/$H53</f>
        <v>0.6363636363636364</v>
      </c>
      <c r="S54" s="1">
        <f>S53/$H53</f>
        <v>0.6363636363636364</v>
      </c>
      <c r="T54" s="1">
        <f>T53/$H53</f>
        <v>0.36363636363636365</v>
      </c>
      <c r="U54" s="1">
        <f>U53/$H53</f>
        <v>0.36363636363636365</v>
      </c>
      <c r="V54" s="1">
        <f>V53/$H53</f>
        <v>0.18181818181818182</v>
      </c>
      <c r="W54" s="1">
        <f>W53/$H53</f>
        <v>0.18181818181818182</v>
      </c>
      <c r="X54" s="1">
        <f>X53/$H53</f>
        <v>0.09090909090909091</v>
      </c>
      <c r="Y54" s="1">
        <f>Y53/$H53</f>
        <v>0</v>
      </c>
      <c r="Z54" s="1">
        <f>Z53/$H53</f>
        <v>0</v>
      </c>
      <c r="AA54" s="1">
        <f>AA53/$H53</f>
        <v>0.18181818181818182</v>
      </c>
      <c r="AB54" s="1">
        <f>AB53/$H53</f>
        <v>0</v>
      </c>
      <c r="AC54" s="1">
        <f>AC53/$H53</f>
        <v>0.09090909090909091</v>
      </c>
      <c r="AD54" s="1">
        <f>AD53/$H53</f>
        <v>0</v>
      </c>
      <c r="AE54" s="1">
        <f>AE53/$H53</f>
        <v>0</v>
      </c>
      <c r="AF54" s="1">
        <f>AF53/$H53</f>
        <v>0</v>
      </c>
      <c r="AG54" s="1">
        <f>AG53/$H53</f>
        <v>0</v>
      </c>
      <c r="AH54" s="1">
        <f>AH53/$H53</f>
        <v>0</v>
      </c>
      <c r="AI54" s="1">
        <f>AI53/$H53</f>
        <v>0.09090909090909091</v>
      </c>
      <c r="AJ54" s="1">
        <f>AJ53/$H53</f>
        <v>0</v>
      </c>
      <c r="AK54" s="1">
        <f>AK53/$H53</f>
        <v>0</v>
      </c>
      <c r="AL54" s="1">
        <f>AL53/$H53</f>
        <v>0.09090909090909091</v>
      </c>
      <c r="AM54" s="1">
        <f>AM53/$H53</f>
        <v>0</v>
      </c>
      <c r="AN54" s="1">
        <f>AN53/$H53</f>
        <v>0</v>
      </c>
      <c r="AO54" s="1">
        <f>AO53/$H53</f>
        <v>0</v>
      </c>
      <c r="AP54" s="1">
        <f>AP53/$H53</f>
        <v>0</v>
      </c>
      <c r="AQ54" s="1">
        <f>AQ53/$H53</f>
        <v>0</v>
      </c>
      <c r="AR54" s="1">
        <f>AR53/$H53</f>
        <v>0.09090909090909091</v>
      </c>
      <c r="AS54" s="1">
        <f>AS53/$H53</f>
        <v>0</v>
      </c>
      <c r="AT54" s="1">
        <f>AT53/$H53</f>
        <v>0</v>
      </c>
      <c r="AU54" s="1">
        <f>AU53/$H53</f>
        <v>0</v>
      </c>
      <c r="AV54" s="1">
        <f>AV53/$H53</f>
        <v>0</v>
      </c>
      <c r="AW54" s="1">
        <f>AW53/$H53</f>
        <v>0</v>
      </c>
      <c r="AX54" s="1">
        <f>AX53/$H53</f>
        <v>0</v>
      </c>
      <c r="AY54" s="1">
        <f>AY53/$H53</f>
        <v>0</v>
      </c>
      <c r="AZ54" s="1">
        <f>AZ53/$H53</f>
        <v>0</v>
      </c>
      <c r="BA54" s="1">
        <f>BA53/$H53</f>
        <v>0</v>
      </c>
      <c r="BB54" s="1">
        <f>BB53/$H53</f>
        <v>0</v>
      </c>
      <c r="BC54" s="1">
        <f>BC53/$H53</f>
        <v>0</v>
      </c>
      <c r="BD54" s="1">
        <f>BD53/$H53</f>
        <v>0</v>
      </c>
      <c r="BE54" s="1">
        <f>BE53/$H53</f>
        <v>0</v>
      </c>
      <c r="BF54" s="1">
        <f>BF53/$H53</f>
        <v>0</v>
      </c>
      <c r="BG54" s="1">
        <f>BG53/$H53</f>
        <v>0.09090909090909091</v>
      </c>
      <c r="BH54" s="1">
        <f>BH53/$H53</f>
        <v>0</v>
      </c>
      <c r="BI54" s="1">
        <f>BI53/$H53</f>
        <v>0</v>
      </c>
      <c r="BJ54" s="1">
        <f>BJ53/$H53</f>
        <v>0</v>
      </c>
      <c r="BK54" s="1"/>
      <c r="BL54" s="1">
        <f>BL53/$H53</f>
        <v>0.18181818181818182</v>
      </c>
      <c r="BM54" s="1">
        <f>BM53/$H53</f>
        <v>0.18181818181818182</v>
      </c>
      <c r="BN54" s="1">
        <f>BN53/$H53</f>
        <v>0.18181818181818182</v>
      </c>
      <c r="BO54" s="1">
        <f>BO53/$H53</f>
        <v>0.09090909090909091</v>
      </c>
      <c r="BP54" s="1">
        <f>BP53/$H53</f>
        <v>0.18181818181818182</v>
      </c>
      <c r="BQ54" s="1">
        <f>BQ53/$H53</f>
        <v>0.36363636363636365</v>
      </c>
      <c r="BR54" s="1">
        <f>BR53/$H53</f>
        <v>0.09090909090909091</v>
      </c>
      <c r="BS54" s="1">
        <f>BS53/$H53</f>
        <v>0</v>
      </c>
      <c r="BT54" s="1">
        <f>BT53/$H53</f>
        <v>0</v>
      </c>
      <c r="BU54" s="1">
        <f>BU53/$H53</f>
        <v>0</v>
      </c>
      <c r="BV54" s="1">
        <f>BV53/$H53</f>
        <v>0</v>
      </c>
      <c r="BW54" s="1">
        <f>BW53/$H53</f>
        <v>0.09090909090909091</v>
      </c>
      <c r="BX54" s="1">
        <f>BX53/$H53</f>
        <v>0</v>
      </c>
      <c r="BY54" s="1">
        <f>BY53/$H53</f>
        <v>0</v>
      </c>
      <c r="BZ54" s="1">
        <f>BZ53/$H53</f>
        <v>0</v>
      </c>
      <c r="CA54" s="1">
        <f>CA53/$H53</f>
        <v>0</v>
      </c>
      <c r="CB54" s="1">
        <f>CB53/$H53</f>
        <v>0</v>
      </c>
      <c r="CC54" s="1">
        <f>CC53/$H53</f>
        <v>0</v>
      </c>
      <c r="CD54" s="1">
        <f>CD53/$H53</f>
        <v>0.09090909090909091</v>
      </c>
      <c r="CE54" s="1"/>
    </row>
    <row r="55" spans="1:8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</row>
    <row r="56" spans="1:83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</row>
    <row r="57" spans="1:83" ht="12.75">
      <c r="A57" s="1">
        <v>22</v>
      </c>
      <c r="B57" s="1"/>
      <c r="C57" s="1" t="s">
        <v>338</v>
      </c>
      <c r="D57" s="1" t="s">
        <v>211</v>
      </c>
      <c r="E57" s="1" t="s">
        <v>215</v>
      </c>
      <c r="G57" s="2"/>
      <c r="H57" s="1" t="s">
        <v>155</v>
      </c>
      <c r="I57" s="2" t="s">
        <v>259</v>
      </c>
      <c r="J57" s="2"/>
      <c r="K57" s="2"/>
      <c r="L57" s="2"/>
      <c r="M57" s="1">
        <v>22</v>
      </c>
      <c r="N57" s="1">
        <v>22</v>
      </c>
      <c r="O57" s="1">
        <v>22</v>
      </c>
      <c r="P57" s="1"/>
      <c r="Q57" s="1"/>
      <c r="R57" s="1"/>
      <c r="S57" s="1">
        <v>22</v>
      </c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>
        <v>22</v>
      </c>
      <c r="BM57" s="1">
        <v>22</v>
      </c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</row>
    <row r="58" spans="1:83" s="60" customFormat="1" ht="12.75">
      <c r="A58" s="3">
        <v>12</v>
      </c>
      <c r="B58" s="3"/>
      <c r="C58" s="3" t="s">
        <v>326</v>
      </c>
      <c r="D58" s="3" t="s">
        <v>212</v>
      </c>
      <c r="E58" s="3" t="s">
        <v>215</v>
      </c>
      <c r="F58" s="3"/>
      <c r="G58" s="22"/>
      <c r="H58" s="22" t="s">
        <v>155</v>
      </c>
      <c r="I58" s="22" t="s">
        <v>259</v>
      </c>
      <c r="J58" s="22"/>
      <c r="K58" s="22" t="s">
        <v>420</v>
      </c>
      <c r="L58" s="22"/>
      <c r="M58" s="3"/>
      <c r="N58" s="3"/>
      <c r="O58" s="3"/>
      <c r="P58" s="3"/>
      <c r="Q58" s="3"/>
      <c r="R58" s="3">
        <v>12</v>
      </c>
      <c r="S58" s="3">
        <v>12</v>
      </c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 t="s">
        <v>238</v>
      </c>
      <c r="BO58" s="3"/>
      <c r="BP58" s="3"/>
      <c r="BQ58" s="3">
        <v>12</v>
      </c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</row>
    <row r="59" spans="1:83" ht="12.75">
      <c r="A59" s="1">
        <v>7</v>
      </c>
      <c r="B59" s="1"/>
      <c r="C59" s="1" t="s">
        <v>319</v>
      </c>
      <c r="D59" s="1" t="s">
        <v>212</v>
      </c>
      <c r="E59" s="1" t="s">
        <v>215</v>
      </c>
      <c r="F59" s="1"/>
      <c r="G59" s="2"/>
      <c r="H59" s="1" t="s">
        <v>155</v>
      </c>
      <c r="I59" s="2" t="s">
        <v>259</v>
      </c>
      <c r="J59" s="1"/>
      <c r="K59" s="1"/>
      <c r="L59" s="2"/>
      <c r="M59" s="1">
        <v>7</v>
      </c>
      <c r="N59" s="1">
        <v>7</v>
      </c>
      <c r="O59" s="1">
        <v>7</v>
      </c>
      <c r="P59" s="1">
        <v>7</v>
      </c>
      <c r="Q59" s="1">
        <v>7</v>
      </c>
      <c r="R59" s="1">
        <v>7</v>
      </c>
      <c r="S59" s="1">
        <v>7</v>
      </c>
      <c r="T59" s="1"/>
      <c r="U59" s="1">
        <v>7</v>
      </c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>
        <v>7</v>
      </c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3"/>
    </row>
    <row r="60" spans="1:83" ht="12.75">
      <c r="A60" s="1">
        <v>8</v>
      </c>
      <c r="B60" s="1"/>
      <c r="C60" s="1" t="s">
        <v>320</v>
      </c>
      <c r="D60" s="1" t="s">
        <v>211</v>
      </c>
      <c r="E60" s="1" t="s">
        <v>215</v>
      </c>
      <c r="F60" s="1"/>
      <c r="G60" s="2"/>
      <c r="H60" s="1" t="s">
        <v>155</v>
      </c>
      <c r="I60" s="2" t="s">
        <v>259</v>
      </c>
      <c r="J60" s="1"/>
      <c r="K60" s="1"/>
      <c r="L60" s="2"/>
      <c r="M60" s="1">
        <v>8</v>
      </c>
      <c r="N60" s="1">
        <v>8</v>
      </c>
      <c r="O60" s="1">
        <v>8</v>
      </c>
      <c r="P60" s="1"/>
      <c r="Q60" s="1">
        <v>8</v>
      </c>
      <c r="R60" s="1">
        <v>8</v>
      </c>
      <c r="S60" s="1">
        <v>8</v>
      </c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</row>
    <row r="61" spans="1:83" ht="12.75">
      <c r="A61" s="1">
        <v>18</v>
      </c>
      <c r="B61" s="1"/>
      <c r="C61" s="1" t="s">
        <v>332</v>
      </c>
      <c r="D61" s="1" t="s">
        <v>212</v>
      </c>
      <c r="E61" s="1" t="s">
        <v>215</v>
      </c>
      <c r="F61" s="2" t="s">
        <v>154</v>
      </c>
      <c r="G61" s="2"/>
      <c r="H61" s="2" t="s">
        <v>155</v>
      </c>
      <c r="I61" s="2"/>
      <c r="J61" s="2"/>
      <c r="K61" s="2" t="s">
        <v>420</v>
      </c>
      <c r="L61" s="2" t="s">
        <v>420</v>
      </c>
      <c r="M61" s="1">
        <v>18</v>
      </c>
      <c r="N61" s="1">
        <v>18</v>
      </c>
      <c r="O61" s="1">
        <v>18</v>
      </c>
      <c r="P61" s="1">
        <v>18</v>
      </c>
      <c r="Q61" s="1">
        <v>18</v>
      </c>
      <c r="R61" s="1">
        <v>18</v>
      </c>
      <c r="S61" s="1">
        <v>18</v>
      </c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>
        <v>18</v>
      </c>
      <c r="BW61" s="1"/>
      <c r="BX61" s="1">
        <v>18</v>
      </c>
      <c r="BY61" s="1">
        <v>18</v>
      </c>
      <c r="BZ61" s="1"/>
      <c r="CA61" s="1"/>
      <c r="CB61" s="1"/>
      <c r="CC61" s="1"/>
      <c r="CD61" s="1"/>
      <c r="CE61" s="1"/>
    </row>
    <row r="62" spans="1:83" ht="12.75">
      <c r="A62" s="1">
        <v>26</v>
      </c>
      <c r="B62" s="1"/>
      <c r="C62" s="1" t="s">
        <v>342</v>
      </c>
      <c r="D62" s="1" t="s">
        <v>212</v>
      </c>
      <c r="E62" s="1" t="s">
        <v>215</v>
      </c>
      <c r="F62" s="1"/>
      <c r="G62" s="2"/>
      <c r="H62" s="2" t="s">
        <v>155</v>
      </c>
      <c r="I62" s="2"/>
      <c r="J62" s="2"/>
      <c r="K62" s="2"/>
      <c r="L62" s="2"/>
      <c r="M62" s="1">
        <v>26</v>
      </c>
      <c r="N62" s="1">
        <v>26</v>
      </c>
      <c r="O62" s="1">
        <v>26</v>
      </c>
      <c r="P62" s="1"/>
      <c r="Q62" s="1">
        <v>26</v>
      </c>
      <c r="R62" s="1">
        <v>26</v>
      </c>
      <c r="S62" s="1">
        <v>26</v>
      </c>
      <c r="T62" s="1">
        <v>26</v>
      </c>
      <c r="U62" s="1"/>
      <c r="V62" s="1"/>
      <c r="W62" s="1" t="s">
        <v>255</v>
      </c>
      <c r="X62" s="1"/>
      <c r="Y62" s="1"/>
      <c r="Z62" s="1"/>
      <c r="AA62" s="1">
        <v>26</v>
      </c>
      <c r="AB62" s="1"/>
      <c r="AC62" s="1"/>
      <c r="AD62" s="1">
        <v>26</v>
      </c>
      <c r="AE62" s="1">
        <v>26</v>
      </c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>
        <v>26</v>
      </c>
      <c r="BT62" s="1"/>
      <c r="BU62" s="1"/>
      <c r="BV62" s="1"/>
      <c r="BW62" s="1"/>
      <c r="BX62" s="1"/>
      <c r="BY62" s="1"/>
      <c r="BZ62" s="1">
        <v>26</v>
      </c>
      <c r="CA62" s="1"/>
      <c r="CB62" s="1"/>
      <c r="CC62" s="1"/>
      <c r="CD62" s="1"/>
      <c r="CE62" s="1"/>
    </row>
    <row r="63" spans="1:83" ht="12.75">
      <c r="A63" s="1">
        <v>27</v>
      </c>
      <c r="B63" s="1"/>
      <c r="C63" s="1" t="s">
        <v>345</v>
      </c>
      <c r="D63" s="1" t="s">
        <v>212</v>
      </c>
      <c r="E63" s="1" t="s">
        <v>215</v>
      </c>
      <c r="F63" s="1"/>
      <c r="G63" s="2"/>
      <c r="H63" s="2" t="s">
        <v>155</v>
      </c>
      <c r="I63" s="2"/>
      <c r="J63" s="2"/>
      <c r="K63" s="2"/>
      <c r="L63" s="2" t="s">
        <v>420</v>
      </c>
      <c r="M63" s="1">
        <v>27</v>
      </c>
      <c r="N63" s="1">
        <v>27</v>
      </c>
      <c r="O63" s="1">
        <v>27</v>
      </c>
      <c r="P63" s="1">
        <v>27</v>
      </c>
      <c r="Q63" s="1">
        <v>27</v>
      </c>
      <c r="R63" s="1">
        <v>27</v>
      </c>
      <c r="S63" s="1">
        <v>27</v>
      </c>
      <c r="T63" s="1"/>
      <c r="U63" s="1"/>
      <c r="V63" s="1"/>
      <c r="W63" s="1"/>
      <c r="X63" s="1">
        <v>27</v>
      </c>
      <c r="Y63" s="1"/>
      <c r="Z63" s="1">
        <v>27</v>
      </c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>
        <v>27</v>
      </c>
      <c r="BM63" s="1">
        <v>27</v>
      </c>
      <c r="BN63" s="1"/>
      <c r="BO63" s="1">
        <v>27</v>
      </c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3"/>
    </row>
    <row r="64" spans="1:83" ht="12.75">
      <c r="A64" s="1">
        <v>28</v>
      </c>
      <c r="B64" s="1"/>
      <c r="C64" s="1" t="s">
        <v>208</v>
      </c>
      <c r="D64" s="1" t="s">
        <v>212</v>
      </c>
      <c r="E64" s="1" t="s">
        <v>215</v>
      </c>
      <c r="F64" s="1"/>
      <c r="G64" s="2"/>
      <c r="H64" s="2" t="s">
        <v>155</v>
      </c>
      <c r="I64" s="2" t="s">
        <v>259</v>
      </c>
      <c r="J64" s="2"/>
      <c r="K64" s="2"/>
      <c r="L64" s="2"/>
      <c r="M64" s="1">
        <v>28</v>
      </c>
      <c r="N64" s="1"/>
      <c r="O64" s="1">
        <v>28</v>
      </c>
      <c r="P64" s="1"/>
      <c r="Q64" s="1"/>
      <c r="R64" s="1">
        <v>28</v>
      </c>
      <c r="S64" s="1">
        <v>28</v>
      </c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</row>
    <row r="65" spans="1:83" ht="12.75">
      <c r="A65" s="1">
        <v>36</v>
      </c>
      <c r="B65" s="1" t="s">
        <v>513</v>
      </c>
      <c r="C65" s="1" t="s">
        <v>276</v>
      </c>
      <c r="D65" s="1" t="s">
        <v>211</v>
      </c>
      <c r="E65" s="1" t="s">
        <v>215</v>
      </c>
      <c r="F65" s="1"/>
      <c r="G65" s="1"/>
      <c r="H65" s="1" t="s">
        <v>155</v>
      </c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</row>
    <row r="66" spans="1:83" ht="12.75">
      <c r="A66" s="3">
        <v>38</v>
      </c>
      <c r="B66" s="3"/>
      <c r="C66" s="3" t="s">
        <v>281</v>
      </c>
      <c r="D66" s="3" t="s">
        <v>272</v>
      </c>
      <c r="E66" s="3" t="s">
        <v>215</v>
      </c>
      <c r="F66" s="3" t="s">
        <v>154</v>
      </c>
      <c r="G66" s="3" t="s">
        <v>522</v>
      </c>
      <c r="H66" s="3" t="s">
        <v>155</v>
      </c>
      <c r="I66" s="3"/>
      <c r="J66" s="3"/>
      <c r="K66" s="3" t="s">
        <v>420</v>
      </c>
      <c r="L66" s="3" t="s">
        <v>420</v>
      </c>
      <c r="M66" s="3">
        <v>38</v>
      </c>
      <c r="N66" s="3">
        <v>38</v>
      </c>
      <c r="O66" s="3">
        <v>38</v>
      </c>
      <c r="P66" s="3">
        <v>38</v>
      </c>
      <c r="Q66" s="3">
        <v>38</v>
      </c>
      <c r="R66" s="3">
        <v>38</v>
      </c>
      <c r="S66" s="3">
        <v>38</v>
      </c>
      <c r="T66" s="3"/>
      <c r="U66" s="3">
        <v>38</v>
      </c>
      <c r="V66" s="3"/>
      <c r="W66" s="3"/>
      <c r="X66" s="3"/>
      <c r="Y66" s="3"/>
      <c r="Z66" s="3"/>
      <c r="AA66" s="3"/>
      <c r="AB66" s="3">
        <v>38</v>
      </c>
      <c r="AC66" s="3"/>
      <c r="AD66" s="3">
        <v>38</v>
      </c>
      <c r="AE66" s="3"/>
      <c r="AF66" s="3"/>
      <c r="AG66" s="3">
        <v>38</v>
      </c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>
        <v>38</v>
      </c>
      <c r="AZ66" s="3">
        <v>38</v>
      </c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</row>
    <row r="67" spans="1:83" ht="12.75">
      <c r="A67" s="1">
        <v>40</v>
      </c>
      <c r="B67" s="1"/>
      <c r="C67" s="1" t="s">
        <v>287</v>
      </c>
      <c r="D67" s="1" t="s">
        <v>212</v>
      </c>
      <c r="E67" s="1" t="s">
        <v>215</v>
      </c>
      <c r="F67" s="59" t="s">
        <v>154</v>
      </c>
      <c r="G67" s="59" t="s">
        <v>522</v>
      </c>
      <c r="H67" s="59" t="s">
        <v>155</v>
      </c>
      <c r="I67" s="1"/>
      <c r="J67" s="1"/>
      <c r="K67" s="1" t="s">
        <v>511</v>
      </c>
      <c r="L67" s="1" t="s">
        <v>420</v>
      </c>
      <c r="M67" s="1">
        <v>40</v>
      </c>
      <c r="N67" s="1"/>
      <c r="O67" s="1">
        <v>40</v>
      </c>
      <c r="P67" s="1"/>
      <c r="Q67" s="1"/>
      <c r="R67" s="1"/>
      <c r="S67" s="1"/>
      <c r="T67" s="1"/>
      <c r="U67" s="1"/>
      <c r="V67" s="1"/>
      <c r="W67" s="1"/>
      <c r="X67" s="1">
        <v>40</v>
      </c>
      <c r="Y67" s="1"/>
      <c r="Z67" s="1">
        <v>40</v>
      </c>
      <c r="AA67" s="1"/>
      <c r="AB67" s="1">
        <v>40</v>
      </c>
      <c r="AC67" s="1"/>
      <c r="AD67" s="1"/>
      <c r="AE67" s="1"/>
      <c r="AF67" s="1">
        <v>40</v>
      </c>
      <c r="AG67" s="1">
        <v>40</v>
      </c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>
        <v>40</v>
      </c>
      <c r="BB67" s="1">
        <v>40</v>
      </c>
      <c r="BC67" s="1">
        <v>40</v>
      </c>
      <c r="BD67" s="1">
        <v>40</v>
      </c>
      <c r="BE67" s="1">
        <v>40</v>
      </c>
      <c r="BF67" s="1"/>
      <c r="BG67" s="1"/>
      <c r="BH67" s="1"/>
      <c r="BI67" s="1"/>
      <c r="BJ67" s="1"/>
      <c r="BK67" s="1"/>
      <c r="BL67" s="1"/>
      <c r="BM67" s="1"/>
      <c r="BN67" s="1"/>
      <c r="BO67" s="1">
        <v>40</v>
      </c>
      <c r="BP67" s="1"/>
      <c r="BQ67" s="1"/>
      <c r="BR67" s="1"/>
      <c r="BS67" s="1">
        <v>40</v>
      </c>
      <c r="BT67" s="1"/>
      <c r="BU67" s="1">
        <v>40</v>
      </c>
      <c r="BV67" s="1"/>
      <c r="BW67" s="1"/>
      <c r="BX67" s="1"/>
      <c r="BY67" s="1"/>
      <c r="BZ67" s="1"/>
      <c r="CA67" s="1"/>
      <c r="CB67" s="1">
        <v>40</v>
      </c>
      <c r="CC67" s="1">
        <v>40</v>
      </c>
      <c r="CD67" s="1"/>
      <c r="CE67" s="3"/>
    </row>
    <row r="68" spans="1:83" ht="12.75">
      <c r="A68" s="3">
        <v>42</v>
      </c>
      <c r="B68" s="3"/>
      <c r="C68" s="3" t="s">
        <v>123</v>
      </c>
      <c r="D68" s="3" t="s">
        <v>212</v>
      </c>
      <c r="E68" s="3" t="s">
        <v>215</v>
      </c>
      <c r="F68" s="3"/>
      <c r="G68" s="3" t="s">
        <v>421</v>
      </c>
      <c r="H68" s="3" t="s">
        <v>155</v>
      </c>
      <c r="I68" s="3"/>
      <c r="J68" s="3"/>
      <c r="K68" s="3" t="s">
        <v>420</v>
      </c>
      <c r="L68" s="3" t="s">
        <v>420</v>
      </c>
      <c r="M68" s="3">
        <v>42</v>
      </c>
      <c r="N68" s="3">
        <v>42</v>
      </c>
      <c r="O68" s="3">
        <v>42</v>
      </c>
      <c r="P68" s="3"/>
      <c r="Q68" s="3">
        <v>42</v>
      </c>
      <c r="R68" s="3">
        <v>42</v>
      </c>
      <c r="S68" s="3">
        <v>42</v>
      </c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>
        <v>42</v>
      </c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>
        <v>42</v>
      </c>
      <c r="BQ68" s="3"/>
      <c r="BR68" s="3">
        <v>42</v>
      </c>
      <c r="BS68" s="3">
        <v>42</v>
      </c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</row>
    <row r="69" spans="1:83" ht="12.75">
      <c r="A69" s="1">
        <v>43</v>
      </c>
      <c r="B69" s="1"/>
      <c r="C69" s="1" t="s">
        <v>298</v>
      </c>
      <c r="D69" s="1" t="s">
        <v>211</v>
      </c>
      <c r="E69" s="1" t="s">
        <v>215</v>
      </c>
      <c r="F69" s="59" t="s">
        <v>154</v>
      </c>
      <c r="G69" s="59" t="s">
        <v>522</v>
      </c>
      <c r="H69" s="59" t="s">
        <v>155</v>
      </c>
      <c r="I69" s="1"/>
      <c r="J69" s="1"/>
      <c r="K69" s="1"/>
      <c r="L69" s="1" t="s">
        <v>420</v>
      </c>
      <c r="M69" s="1">
        <v>43</v>
      </c>
      <c r="N69" s="1"/>
      <c r="O69" s="1">
        <v>43</v>
      </c>
      <c r="P69" s="1"/>
      <c r="Q69" s="1">
        <v>43</v>
      </c>
      <c r="R69" s="1"/>
      <c r="S69" s="1">
        <v>43</v>
      </c>
      <c r="T69" s="1"/>
      <c r="U69" s="1"/>
      <c r="V69" s="1"/>
      <c r="W69" s="1"/>
      <c r="X69" s="1"/>
      <c r="Y69" s="1"/>
      <c r="Z69" s="1"/>
      <c r="AA69" s="1"/>
      <c r="AB69" s="1">
        <v>43</v>
      </c>
      <c r="AC69" s="1"/>
      <c r="AD69" s="1"/>
      <c r="AE69" s="1">
        <v>43</v>
      </c>
      <c r="AF69" s="1"/>
      <c r="AG69" s="1">
        <v>43</v>
      </c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</row>
    <row r="70" spans="1:83" ht="12.75">
      <c r="A70" s="1">
        <v>44</v>
      </c>
      <c r="B70" s="1"/>
      <c r="C70" s="1" t="s">
        <v>124</v>
      </c>
      <c r="D70" s="1" t="s">
        <v>211</v>
      </c>
      <c r="E70" s="1" t="s">
        <v>215</v>
      </c>
      <c r="F70" s="59" t="s">
        <v>154</v>
      </c>
      <c r="G70" s="59"/>
      <c r="H70" s="59" t="s">
        <v>155</v>
      </c>
      <c r="I70" s="1"/>
      <c r="J70" s="1"/>
      <c r="K70" s="1"/>
      <c r="L70" s="1" t="s">
        <v>420</v>
      </c>
      <c r="M70" s="1"/>
      <c r="N70" s="1">
        <v>44</v>
      </c>
      <c r="O70" s="1"/>
      <c r="P70" s="1"/>
      <c r="Q70" s="1"/>
      <c r="R70" s="1">
        <v>44</v>
      </c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>
        <v>44</v>
      </c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>
        <v>44</v>
      </c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</row>
    <row r="71" spans="1:83" ht="12.75">
      <c r="A71" s="1" t="s">
        <v>524</v>
      </c>
      <c r="B71" s="1"/>
      <c r="C71" s="1" t="s">
        <v>518</v>
      </c>
      <c r="D71" s="1" t="s">
        <v>219</v>
      </c>
      <c r="E71" s="1" t="s">
        <v>215</v>
      </c>
      <c r="F71" s="1" t="s">
        <v>261</v>
      </c>
      <c r="G71" s="1"/>
      <c r="H71" s="1" t="s">
        <v>155</v>
      </c>
      <c r="I71" s="1"/>
      <c r="J71" s="1"/>
      <c r="K71" s="1" t="s">
        <v>420</v>
      </c>
      <c r="L71" s="1" t="s">
        <v>420</v>
      </c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</row>
    <row r="72" spans="1:83" ht="12.75">
      <c r="A72" s="49" t="s">
        <v>28</v>
      </c>
      <c r="B72" s="1"/>
      <c r="C72" s="1"/>
      <c r="D72" s="1"/>
      <c r="E72" s="1"/>
      <c r="F72" s="1"/>
      <c r="G72" s="1"/>
      <c r="H72" s="1">
        <f>COUNTA(H57:H71)</f>
        <v>15</v>
      </c>
      <c r="I72" s="1"/>
      <c r="J72" s="1"/>
      <c r="K72" s="1"/>
      <c r="L72" s="1"/>
      <c r="M72" s="1">
        <f>COUNTA(M57:M71)</f>
        <v>11</v>
      </c>
      <c r="N72" s="1">
        <f aca="true" t="shared" si="12" ref="N72:BY72">COUNTA(N57:N71)</f>
        <v>9</v>
      </c>
      <c r="O72" s="1">
        <f t="shared" si="12"/>
        <v>11</v>
      </c>
      <c r="P72" s="1">
        <f t="shared" si="12"/>
        <v>4</v>
      </c>
      <c r="Q72" s="1">
        <f t="shared" si="12"/>
        <v>8</v>
      </c>
      <c r="R72" s="1">
        <f t="shared" si="12"/>
        <v>10</v>
      </c>
      <c r="S72" s="1">
        <f t="shared" si="12"/>
        <v>11</v>
      </c>
      <c r="T72" s="1">
        <f t="shared" si="12"/>
        <v>1</v>
      </c>
      <c r="U72" s="1">
        <f t="shared" si="12"/>
        <v>2</v>
      </c>
      <c r="V72" s="1">
        <f t="shared" si="12"/>
        <v>0</v>
      </c>
      <c r="W72" s="1">
        <f t="shared" si="12"/>
        <v>1</v>
      </c>
      <c r="X72" s="1">
        <f t="shared" si="12"/>
        <v>2</v>
      </c>
      <c r="Y72" s="1">
        <f t="shared" si="12"/>
        <v>0</v>
      </c>
      <c r="Z72" s="1">
        <f t="shared" si="12"/>
        <v>2</v>
      </c>
      <c r="AA72" s="1">
        <f t="shared" si="12"/>
        <v>1</v>
      </c>
      <c r="AB72" s="1">
        <f t="shared" si="12"/>
        <v>3</v>
      </c>
      <c r="AC72" s="1">
        <f t="shared" si="12"/>
        <v>0</v>
      </c>
      <c r="AD72" s="1">
        <f t="shared" si="12"/>
        <v>3</v>
      </c>
      <c r="AE72" s="1">
        <f t="shared" si="12"/>
        <v>2</v>
      </c>
      <c r="AF72" s="1">
        <f t="shared" si="12"/>
        <v>1</v>
      </c>
      <c r="AG72" s="1">
        <f t="shared" si="12"/>
        <v>3</v>
      </c>
      <c r="AH72" s="1">
        <f t="shared" si="12"/>
        <v>1</v>
      </c>
      <c r="AI72" s="1">
        <f t="shared" si="12"/>
        <v>0</v>
      </c>
      <c r="AJ72" s="1">
        <f t="shared" si="12"/>
        <v>0</v>
      </c>
      <c r="AK72" s="1">
        <f t="shared" si="12"/>
        <v>0</v>
      </c>
      <c r="AL72" s="1">
        <f t="shared" si="12"/>
        <v>0</v>
      </c>
      <c r="AM72" s="1">
        <f t="shared" si="12"/>
        <v>0</v>
      </c>
      <c r="AN72" s="1">
        <f t="shared" si="12"/>
        <v>0</v>
      </c>
      <c r="AO72" s="1">
        <f t="shared" si="12"/>
        <v>0</v>
      </c>
      <c r="AP72" s="1">
        <f t="shared" si="12"/>
        <v>0</v>
      </c>
      <c r="AQ72" s="1">
        <f t="shared" si="12"/>
        <v>1</v>
      </c>
      <c r="AR72" s="1">
        <f t="shared" si="12"/>
        <v>0</v>
      </c>
      <c r="AS72" s="1">
        <f t="shared" si="12"/>
        <v>0</v>
      </c>
      <c r="AT72" s="1">
        <f t="shared" si="12"/>
        <v>0</v>
      </c>
      <c r="AU72" s="1">
        <f t="shared" si="12"/>
        <v>0</v>
      </c>
      <c r="AV72" s="1">
        <f t="shared" si="12"/>
        <v>0</v>
      </c>
      <c r="AW72" s="1">
        <f t="shared" si="12"/>
        <v>0</v>
      </c>
      <c r="AX72" s="1">
        <f t="shared" si="12"/>
        <v>0</v>
      </c>
      <c r="AY72" s="1">
        <f t="shared" si="12"/>
        <v>1</v>
      </c>
      <c r="AZ72" s="1">
        <f t="shared" si="12"/>
        <v>1</v>
      </c>
      <c r="BA72" s="1">
        <f t="shared" si="12"/>
        <v>1</v>
      </c>
      <c r="BB72" s="1">
        <f t="shared" si="12"/>
        <v>1</v>
      </c>
      <c r="BC72" s="1">
        <f t="shared" si="12"/>
        <v>1</v>
      </c>
      <c r="BD72" s="1">
        <f t="shared" si="12"/>
        <v>1</v>
      </c>
      <c r="BE72" s="1">
        <f t="shared" si="12"/>
        <v>1</v>
      </c>
      <c r="BF72" s="1">
        <f t="shared" si="12"/>
        <v>1</v>
      </c>
      <c r="BG72" s="1">
        <f t="shared" si="12"/>
        <v>0</v>
      </c>
      <c r="BH72" s="1">
        <f t="shared" si="12"/>
        <v>0</v>
      </c>
      <c r="BI72" s="1">
        <f t="shared" si="12"/>
        <v>0</v>
      </c>
      <c r="BJ72" s="1">
        <f t="shared" si="12"/>
        <v>0</v>
      </c>
      <c r="BK72" s="1"/>
      <c r="BL72" s="1">
        <f t="shared" si="12"/>
        <v>2</v>
      </c>
      <c r="BM72" s="1">
        <f t="shared" si="12"/>
        <v>2</v>
      </c>
      <c r="BN72" s="1">
        <f t="shared" si="12"/>
        <v>1</v>
      </c>
      <c r="BO72" s="1">
        <f t="shared" si="12"/>
        <v>2</v>
      </c>
      <c r="BP72" s="1">
        <f t="shared" si="12"/>
        <v>1</v>
      </c>
      <c r="BQ72" s="1">
        <f t="shared" si="12"/>
        <v>1</v>
      </c>
      <c r="BR72" s="1">
        <f t="shared" si="12"/>
        <v>1</v>
      </c>
      <c r="BS72" s="1">
        <f t="shared" si="12"/>
        <v>3</v>
      </c>
      <c r="BT72" s="1">
        <f t="shared" si="12"/>
        <v>0</v>
      </c>
      <c r="BU72" s="1">
        <f t="shared" si="12"/>
        <v>1</v>
      </c>
      <c r="BV72" s="1">
        <f t="shared" si="12"/>
        <v>1</v>
      </c>
      <c r="BW72" s="1">
        <f t="shared" si="12"/>
        <v>0</v>
      </c>
      <c r="BX72" s="1">
        <f t="shared" si="12"/>
        <v>1</v>
      </c>
      <c r="BY72" s="1">
        <f t="shared" si="12"/>
        <v>1</v>
      </c>
      <c r="BZ72" s="1">
        <f>COUNTA(BZ57:BZ71)</f>
        <v>1</v>
      </c>
      <c r="CA72" s="1">
        <f>COUNTA(CA57:CA71)</f>
        <v>0</v>
      </c>
      <c r="CB72" s="1">
        <f>COUNTA(CB57:CB71)</f>
        <v>1</v>
      </c>
      <c r="CC72" s="1">
        <f>COUNTA(CC57:CC71)</f>
        <v>1</v>
      </c>
      <c r="CD72" s="1">
        <f>COUNTA(CD57:CD71)</f>
        <v>0</v>
      </c>
      <c r="CE72" s="1"/>
    </row>
    <row r="73" spans="1:83" ht="12.75">
      <c r="A73" s="49" t="s">
        <v>526</v>
      </c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>
        <f>M72/$H72</f>
        <v>0.7333333333333333</v>
      </c>
      <c r="N73" s="1">
        <f>N72/$H72</f>
        <v>0.6</v>
      </c>
      <c r="O73" s="1">
        <f>O72/$H72</f>
        <v>0.7333333333333333</v>
      </c>
      <c r="P73" s="1">
        <f>P72/$H72</f>
        <v>0.26666666666666666</v>
      </c>
      <c r="Q73" s="1">
        <f>Q72/$H72</f>
        <v>0.5333333333333333</v>
      </c>
      <c r="R73" s="1">
        <f>R72/$H72</f>
        <v>0.6666666666666666</v>
      </c>
      <c r="S73" s="1">
        <f>S72/$H72</f>
        <v>0.7333333333333333</v>
      </c>
      <c r="T73" s="1">
        <f>T72/$H72</f>
        <v>0.06666666666666667</v>
      </c>
      <c r="U73" s="1">
        <f>U72/$H72</f>
        <v>0.13333333333333333</v>
      </c>
      <c r="V73" s="1">
        <f>V72/$H72</f>
        <v>0</v>
      </c>
      <c r="W73" s="1">
        <f>W72/$H72</f>
        <v>0.06666666666666667</v>
      </c>
      <c r="X73" s="1">
        <f>X72/$H72</f>
        <v>0.13333333333333333</v>
      </c>
      <c r="Y73" s="1">
        <f>Y72/$H72</f>
        <v>0</v>
      </c>
      <c r="Z73" s="1">
        <f>Z72/$H72</f>
        <v>0.13333333333333333</v>
      </c>
      <c r="AA73" s="1">
        <f>AA72/$H72</f>
        <v>0.06666666666666667</v>
      </c>
      <c r="AB73" s="1">
        <f>AB72/$H72</f>
        <v>0.2</v>
      </c>
      <c r="AC73" s="1">
        <f>AC72/$H72</f>
        <v>0</v>
      </c>
      <c r="AD73" s="1">
        <f>AD72/$H72</f>
        <v>0.2</v>
      </c>
      <c r="AE73" s="1">
        <f>AE72/$H72</f>
        <v>0.13333333333333333</v>
      </c>
      <c r="AF73" s="1">
        <f>AF72/$H72</f>
        <v>0.06666666666666667</v>
      </c>
      <c r="AG73" s="1">
        <f>AG72/$H72</f>
        <v>0.2</v>
      </c>
      <c r="AH73" s="1">
        <f>AH72/$H72</f>
        <v>0.06666666666666667</v>
      </c>
      <c r="AI73" s="1">
        <f>AI72/$H72</f>
        <v>0</v>
      </c>
      <c r="AJ73" s="1">
        <f>AJ72/$H72</f>
        <v>0</v>
      </c>
      <c r="AK73" s="1">
        <f>AK72/$H72</f>
        <v>0</v>
      </c>
      <c r="AL73" s="1">
        <f>AL72/$H72</f>
        <v>0</v>
      </c>
      <c r="AM73" s="1">
        <f>AM72/$H72</f>
        <v>0</v>
      </c>
      <c r="AN73" s="1">
        <f>AN72/$H72</f>
        <v>0</v>
      </c>
      <c r="AO73" s="1">
        <f>AO72/$H72</f>
        <v>0</v>
      </c>
      <c r="AP73" s="1">
        <f>AP72/$H72</f>
        <v>0</v>
      </c>
      <c r="AQ73" s="1">
        <f>AQ72/$H72</f>
        <v>0.06666666666666667</v>
      </c>
      <c r="AR73" s="1">
        <f>AR72/$H72</f>
        <v>0</v>
      </c>
      <c r="AS73" s="1">
        <f>AS72/$H72</f>
        <v>0</v>
      </c>
      <c r="AT73" s="1">
        <f>AT72/$H72</f>
        <v>0</v>
      </c>
      <c r="AU73" s="1">
        <f>AU72/$H72</f>
        <v>0</v>
      </c>
      <c r="AV73" s="1">
        <f>AV72/$H72</f>
        <v>0</v>
      </c>
      <c r="AW73" s="1">
        <f>AW72/$H72</f>
        <v>0</v>
      </c>
      <c r="AX73" s="1">
        <f>AX72/$H72</f>
        <v>0</v>
      </c>
      <c r="AY73" s="1">
        <f>AY72/$H72</f>
        <v>0.06666666666666667</v>
      </c>
      <c r="AZ73" s="1">
        <f>AZ72/$H72</f>
        <v>0.06666666666666667</v>
      </c>
      <c r="BA73" s="1">
        <f>BA72/$H72</f>
        <v>0.06666666666666667</v>
      </c>
      <c r="BB73" s="1">
        <f>BB72/$H72</f>
        <v>0.06666666666666667</v>
      </c>
      <c r="BC73" s="1">
        <f>BC72/$H72</f>
        <v>0.06666666666666667</v>
      </c>
      <c r="BD73" s="1">
        <f>BD72/$H72</f>
        <v>0.06666666666666667</v>
      </c>
      <c r="BE73" s="1">
        <f>BE72/$H72</f>
        <v>0.06666666666666667</v>
      </c>
      <c r="BF73" s="1">
        <f>BF72/$H72</f>
        <v>0.06666666666666667</v>
      </c>
      <c r="BG73" s="1">
        <f>BG72/$H72</f>
        <v>0</v>
      </c>
      <c r="BH73" s="1">
        <f>BH72/$H72</f>
        <v>0</v>
      </c>
      <c r="BI73" s="1">
        <f>BI72/$H72</f>
        <v>0</v>
      </c>
      <c r="BJ73" s="1">
        <f>BJ72/$H72</f>
        <v>0</v>
      </c>
      <c r="BK73" s="1"/>
      <c r="BL73" s="1">
        <f>BL72/$H72</f>
        <v>0.13333333333333333</v>
      </c>
      <c r="BM73" s="1">
        <f>BM72/$H72</f>
        <v>0.13333333333333333</v>
      </c>
      <c r="BN73" s="1">
        <f>BN72/$H72</f>
        <v>0.06666666666666667</v>
      </c>
      <c r="BO73" s="1">
        <f>BO72/$H72</f>
        <v>0.13333333333333333</v>
      </c>
      <c r="BP73" s="1">
        <f>BP72/$H72</f>
        <v>0.06666666666666667</v>
      </c>
      <c r="BQ73" s="1">
        <f>BQ72/$H72</f>
        <v>0.06666666666666667</v>
      </c>
      <c r="BR73" s="1">
        <f>BR72/$H72</f>
        <v>0.06666666666666667</v>
      </c>
      <c r="BS73" s="1">
        <f>BS72/$H72</f>
        <v>0.2</v>
      </c>
      <c r="BT73" s="1">
        <f>BT72/$H72</f>
        <v>0</v>
      </c>
      <c r="BU73" s="1">
        <f>BU72/$H72</f>
        <v>0.06666666666666667</v>
      </c>
      <c r="BV73" s="1">
        <f>BV72/$H72</f>
        <v>0.06666666666666667</v>
      </c>
      <c r="BW73" s="1">
        <f>BW72/$H72</f>
        <v>0</v>
      </c>
      <c r="BX73" s="1">
        <f>BX72/$H72</f>
        <v>0.06666666666666667</v>
      </c>
      <c r="BY73" s="1">
        <f>BY72/$H72</f>
        <v>0.06666666666666667</v>
      </c>
      <c r="BZ73" s="1">
        <f>BZ72/$H72</f>
        <v>0.06666666666666667</v>
      </c>
      <c r="CA73" s="1">
        <f>CA72/$H72</f>
        <v>0</v>
      </c>
      <c r="CB73" s="1">
        <f>CB72/$H72</f>
        <v>0.06666666666666667</v>
      </c>
      <c r="CC73" s="1">
        <f>CC72/$H72</f>
        <v>0.06666666666666667</v>
      </c>
      <c r="CD73" s="1">
        <f>CD72/$H72</f>
        <v>0</v>
      </c>
      <c r="CE73" s="1"/>
    </row>
    <row r="74" spans="1:83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</row>
    <row r="75" spans="1:83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</row>
    <row r="76" spans="1:83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</row>
    <row r="77" spans="1:83" ht="12.75">
      <c r="A77" s="1">
        <v>48</v>
      </c>
      <c r="B77" s="1"/>
      <c r="C77" s="1" t="s">
        <v>132</v>
      </c>
      <c r="D77" s="1" t="s">
        <v>211</v>
      </c>
      <c r="E77" s="1" t="s">
        <v>133</v>
      </c>
      <c r="F77" s="1"/>
      <c r="G77" s="1"/>
      <c r="H77" s="1" t="s">
        <v>155</v>
      </c>
      <c r="I77" s="1" t="s">
        <v>259</v>
      </c>
      <c r="J77" s="1"/>
      <c r="K77" s="1" t="s">
        <v>420</v>
      </c>
      <c r="L77" s="1"/>
      <c r="M77" s="1">
        <v>48</v>
      </c>
      <c r="N77" s="1">
        <v>48</v>
      </c>
      <c r="O77" s="3">
        <v>48</v>
      </c>
      <c r="P77" s="3"/>
      <c r="Q77" s="1">
        <v>48</v>
      </c>
      <c r="R77" s="3">
        <v>48</v>
      </c>
      <c r="S77" s="1">
        <v>48</v>
      </c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>
        <v>48</v>
      </c>
      <c r="BM77" s="1">
        <v>48</v>
      </c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3"/>
    </row>
    <row r="78" spans="1:83" ht="12.75">
      <c r="A78" s="1">
        <v>49</v>
      </c>
      <c r="B78" s="1"/>
      <c r="C78" s="1" t="s">
        <v>134</v>
      </c>
      <c r="D78" s="1" t="s">
        <v>211</v>
      </c>
      <c r="E78" s="1" t="s">
        <v>133</v>
      </c>
      <c r="F78" s="1"/>
      <c r="G78" s="1"/>
      <c r="H78" s="1" t="s">
        <v>155</v>
      </c>
      <c r="I78" s="1" t="s">
        <v>259</v>
      </c>
      <c r="J78" s="1"/>
      <c r="K78" s="1"/>
      <c r="L78" s="1"/>
      <c r="M78" s="1">
        <v>49</v>
      </c>
      <c r="N78" s="1">
        <v>49</v>
      </c>
      <c r="O78" s="1">
        <v>49</v>
      </c>
      <c r="P78" s="1"/>
      <c r="Q78" s="1">
        <v>49</v>
      </c>
      <c r="R78" s="1"/>
      <c r="S78" s="1">
        <v>49</v>
      </c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>
        <v>49</v>
      </c>
      <c r="BM78" s="1">
        <v>49</v>
      </c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</row>
    <row r="79" spans="1:82" ht="12.75">
      <c r="A79" s="49" t="s">
        <v>28</v>
      </c>
      <c r="H79">
        <f>COUNTA(H77:H78)</f>
        <v>2</v>
      </c>
      <c r="M79">
        <f>COUNTA(M77:M78)</f>
        <v>2</v>
      </c>
      <c r="N79">
        <f aca="true" t="shared" si="13" ref="N79:BY79">COUNTA(N77:N78)</f>
        <v>2</v>
      </c>
      <c r="O79">
        <f t="shared" si="13"/>
        <v>2</v>
      </c>
      <c r="P79">
        <f t="shared" si="13"/>
        <v>0</v>
      </c>
      <c r="Q79">
        <f t="shared" si="13"/>
        <v>2</v>
      </c>
      <c r="R79">
        <f t="shared" si="13"/>
        <v>1</v>
      </c>
      <c r="S79">
        <f t="shared" si="13"/>
        <v>2</v>
      </c>
      <c r="T79">
        <f t="shared" si="13"/>
        <v>0</v>
      </c>
      <c r="U79">
        <f t="shared" si="13"/>
        <v>0</v>
      </c>
      <c r="V79">
        <f t="shared" si="13"/>
        <v>0</v>
      </c>
      <c r="W79">
        <f t="shared" si="13"/>
        <v>0</v>
      </c>
      <c r="X79">
        <f t="shared" si="13"/>
        <v>0</v>
      </c>
      <c r="Y79">
        <f t="shared" si="13"/>
        <v>0</v>
      </c>
      <c r="Z79">
        <f t="shared" si="13"/>
        <v>0</v>
      </c>
      <c r="AA79">
        <f t="shared" si="13"/>
        <v>0</v>
      </c>
      <c r="AB79">
        <f t="shared" si="13"/>
        <v>0</v>
      </c>
      <c r="AC79">
        <f t="shared" si="13"/>
        <v>0</v>
      </c>
      <c r="AD79">
        <f t="shared" si="13"/>
        <v>0</v>
      </c>
      <c r="AE79">
        <f t="shared" si="13"/>
        <v>0</v>
      </c>
      <c r="AF79">
        <f t="shared" si="13"/>
        <v>0</v>
      </c>
      <c r="AG79">
        <f t="shared" si="13"/>
        <v>0</v>
      </c>
      <c r="AH79">
        <f t="shared" si="13"/>
        <v>0</v>
      </c>
      <c r="AI79">
        <f t="shared" si="13"/>
        <v>0</v>
      </c>
      <c r="AJ79">
        <f t="shared" si="13"/>
        <v>0</v>
      </c>
      <c r="AK79">
        <f t="shared" si="13"/>
        <v>0</v>
      </c>
      <c r="AL79">
        <f t="shared" si="13"/>
        <v>0</v>
      </c>
      <c r="AM79">
        <f t="shared" si="13"/>
        <v>0</v>
      </c>
      <c r="AN79">
        <f t="shared" si="13"/>
        <v>0</v>
      </c>
      <c r="AO79">
        <f t="shared" si="13"/>
        <v>0</v>
      </c>
      <c r="AP79">
        <f t="shared" si="13"/>
        <v>0</v>
      </c>
      <c r="AQ79">
        <f t="shared" si="13"/>
        <v>0</v>
      </c>
      <c r="AR79">
        <f t="shared" si="13"/>
        <v>0</v>
      </c>
      <c r="AS79">
        <f t="shared" si="13"/>
        <v>0</v>
      </c>
      <c r="AT79">
        <f t="shared" si="13"/>
        <v>0</v>
      </c>
      <c r="AU79">
        <f t="shared" si="13"/>
        <v>0</v>
      </c>
      <c r="AV79">
        <f t="shared" si="13"/>
        <v>0</v>
      </c>
      <c r="AW79">
        <f t="shared" si="13"/>
        <v>0</v>
      </c>
      <c r="AX79">
        <f t="shared" si="13"/>
        <v>0</v>
      </c>
      <c r="AY79">
        <f t="shared" si="13"/>
        <v>0</v>
      </c>
      <c r="AZ79">
        <f t="shared" si="13"/>
        <v>0</v>
      </c>
      <c r="BA79">
        <f t="shared" si="13"/>
        <v>0</v>
      </c>
      <c r="BB79">
        <f t="shared" si="13"/>
        <v>0</v>
      </c>
      <c r="BC79">
        <f t="shared" si="13"/>
        <v>0</v>
      </c>
      <c r="BD79">
        <f t="shared" si="13"/>
        <v>0</v>
      </c>
      <c r="BE79">
        <f t="shared" si="13"/>
        <v>0</v>
      </c>
      <c r="BF79">
        <f t="shared" si="13"/>
        <v>0</v>
      </c>
      <c r="BG79">
        <f t="shared" si="13"/>
        <v>0</v>
      </c>
      <c r="BH79">
        <f t="shared" si="13"/>
        <v>0</v>
      </c>
      <c r="BI79">
        <f t="shared" si="13"/>
        <v>0</v>
      </c>
      <c r="BJ79">
        <f t="shared" si="13"/>
        <v>0</v>
      </c>
      <c r="BL79">
        <f t="shared" si="13"/>
        <v>2</v>
      </c>
      <c r="BM79">
        <f t="shared" si="13"/>
        <v>2</v>
      </c>
      <c r="BN79">
        <f t="shared" si="13"/>
        <v>0</v>
      </c>
      <c r="BO79">
        <f t="shared" si="13"/>
        <v>0</v>
      </c>
      <c r="BP79">
        <f t="shared" si="13"/>
        <v>0</v>
      </c>
      <c r="BQ79">
        <f t="shared" si="13"/>
        <v>0</v>
      </c>
      <c r="BR79">
        <f t="shared" si="13"/>
        <v>0</v>
      </c>
      <c r="BS79">
        <f t="shared" si="13"/>
        <v>0</v>
      </c>
      <c r="BT79">
        <f t="shared" si="13"/>
        <v>0</v>
      </c>
      <c r="BU79">
        <f t="shared" si="13"/>
        <v>0</v>
      </c>
      <c r="BV79">
        <f t="shared" si="13"/>
        <v>0</v>
      </c>
      <c r="BW79">
        <f t="shared" si="13"/>
        <v>0</v>
      </c>
      <c r="BX79">
        <f t="shared" si="13"/>
        <v>0</v>
      </c>
      <c r="BY79">
        <f t="shared" si="13"/>
        <v>0</v>
      </c>
      <c r="BZ79">
        <f>COUNTA(BZ77:BZ78)</f>
        <v>0</v>
      </c>
      <c r="CA79">
        <f>COUNTA(CA77:CA78)</f>
        <v>0</v>
      </c>
      <c r="CB79">
        <f>COUNTA(CB77:CB78)</f>
        <v>0</v>
      </c>
      <c r="CC79">
        <f>COUNTA(CC77:CC78)</f>
        <v>0</v>
      </c>
      <c r="CD79">
        <f>COUNTA(CD77:CD78)</f>
        <v>0</v>
      </c>
    </row>
    <row r="80" spans="1:82" ht="12.75">
      <c r="A80" s="49" t="s">
        <v>526</v>
      </c>
      <c r="M80" s="1">
        <f>M79/$H79</f>
        <v>1</v>
      </c>
      <c r="N80" s="1">
        <f>N79/$H79</f>
        <v>1</v>
      </c>
      <c r="O80" s="1">
        <f>O79/$H79</f>
        <v>1</v>
      </c>
      <c r="P80" s="1">
        <f>P79/$H79</f>
        <v>0</v>
      </c>
      <c r="Q80" s="1">
        <f>Q79/$H79</f>
        <v>1</v>
      </c>
      <c r="R80" s="1">
        <f>R79/$H79</f>
        <v>0.5</v>
      </c>
      <c r="S80" s="1">
        <f>S79/$H79</f>
        <v>1</v>
      </c>
      <c r="T80" s="1">
        <f>T79/$H79</f>
        <v>0</v>
      </c>
      <c r="U80" s="1">
        <f>U79/$H79</f>
        <v>0</v>
      </c>
      <c r="V80" s="1">
        <f>V79/$H79</f>
        <v>0</v>
      </c>
      <c r="W80" s="1">
        <f>W79/$H79</f>
        <v>0</v>
      </c>
      <c r="X80" s="1">
        <f>X79/$H79</f>
        <v>0</v>
      </c>
      <c r="Y80" s="1">
        <f>Y79/$H79</f>
        <v>0</v>
      </c>
      <c r="Z80" s="1">
        <f>Z79/$H79</f>
        <v>0</v>
      </c>
      <c r="AA80" s="1">
        <f>AA79/$H79</f>
        <v>0</v>
      </c>
      <c r="AB80" s="1">
        <f>AB79/$H79</f>
        <v>0</v>
      </c>
      <c r="AC80" s="1">
        <f>AC79/$H79</f>
        <v>0</v>
      </c>
      <c r="AD80" s="1">
        <f>AD79/$H79</f>
        <v>0</v>
      </c>
      <c r="AE80" s="1">
        <f>AE79/$H79</f>
        <v>0</v>
      </c>
      <c r="AF80" s="1">
        <f>AF79/$H79</f>
        <v>0</v>
      </c>
      <c r="AG80" s="1">
        <f>AG79/$H79</f>
        <v>0</v>
      </c>
      <c r="AH80" s="1">
        <f>AH79/$H79</f>
        <v>0</v>
      </c>
      <c r="AI80" s="1">
        <f>AI79/$H79</f>
        <v>0</v>
      </c>
      <c r="AJ80" s="1">
        <f>AJ79/$H79</f>
        <v>0</v>
      </c>
      <c r="AK80" s="1">
        <f>AK79/$H79</f>
        <v>0</v>
      </c>
      <c r="AL80" s="1">
        <f>AL79/$H79</f>
        <v>0</v>
      </c>
      <c r="AM80" s="1">
        <f>AM79/$H79</f>
        <v>0</v>
      </c>
      <c r="AN80" s="1">
        <f>AN79/$H79</f>
        <v>0</v>
      </c>
      <c r="AO80" s="1">
        <f>AO79/$H79</f>
        <v>0</v>
      </c>
      <c r="AP80" s="1">
        <f>AP79/$H79</f>
        <v>0</v>
      </c>
      <c r="AQ80" s="1">
        <f>AQ79/$H79</f>
        <v>0</v>
      </c>
      <c r="AR80" s="1">
        <f>AR79/$H79</f>
        <v>0</v>
      </c>
      <c r="AS80" s="1">
        <f>AS79/$H79</f>
        <v>0</v>
      </c>
      <c r="AT80" s="1">
        <f>AT79/$H79</f>
        <v>0</v>
      </c>
      <c r="AU80" s="1">
        <f>AU79/$H79</f>
        <v>0</v>
      </c>
      <c r="AV80" s="1">
        <f>AV79/$H79</f>
        <v>0</v>
      </c>
      <c r="AW80" s="1">
        <f>AW79/$H79</f>
        <v>0</v>
      </c>
      <c r="AX80" s="1">
        <f>AX79/$H79</f>
        <v>0</v>
      </c>
      <c r="AY80" s="1">
        <f>AY79/$H79</f>
        <v>0</v>
      </c>
      <c r="AZ80" s="1">
        <f>AZ79/$H79</f>
        <v>0</v>
      </c>
      <c r="BA80" s="1">
        <f>BA79/$H79</f>
        <v>0</v>
      </c>
      <c r="BB80" s="1">
        <f>BB79/$H79</f>
        <v>0</v>
      </c>
      <c r="BC80" s="1">
        <f>BC79/$H79</f>
        <v>0</v>
      </c>
      <c r="BD80" s="1">
        <f>BD79/$H79</f>
        <v>0</v>
      </c>
      <c r="BE80" s="1">
        <f>BE79/$H79</f>
        <v>0</v>
      </c>
      <c r="BF80" s="1">
        <f>BF79/$H79</f>
        <v>0</v>
      </c>
      <c r="BG80" s="1">
        <f>BG79/$H79</f>
        <v>0</v>
      </c>
      <c r="BH80" s="1">
        <f>BH79/$H79</f>
        <v>0</v>
      </c>
      <c r="BI80" s="1">
        <f>BI79/$H79</f>
        <v>0</v>
      </c>
      <c r="BJ80" s="1">
        <f>BJ79/$H79</f>
        <v>0</v>
      </c>
      <c r="BK80" s="1"/>
      <c r="BL80" s="1">
        <f>BL79/$H79</f>
        <v>1</v>
      </c>
      <c r="BM80" s="1">
        <f>BM79/$H79</f>
        <v>1</v>
      </c>
      <c r="BN80" s="1">
        <f>BN79/$H79</f>
        <v>0</v>
      </c>
      <c r="BO80" s="1">
        <f>BO79/$H79</f>
        <v>0</v>
      </c>
      <c r="BP80" s="1">
        <f>BP79/$H79</f>
        <v>0</v>
      </c>
      <c r="BQ80" s="1">
        <f>BQ79/$H79</f>
        <v>0</v>
      </c>
      <c r="BR80" s="1">
        <f>BR79/$H79</f>
        <v>0</v>
      </c>
      <c r="BS80" s="1">
        <f>BS79/$H79</f>
        <v>0</v>
      </c>
      <c r="BT80" s="1">
        <f>BT79/$H79</f>
        <v>0</v>
      </c>
      <c r="BU80" s="1">
        <f>BU79/$H79</f>
        <v>0</v>
      </c>
      <c r="BV80" s="1">
        <f>BV79/$H79</f>
        <v>0</v>
      </c>
      <c r="BW80" s="1">
        <f>BW79/$H79</f>
        <v>0</v>
      </c>
      <c r="BX80" s="1">
        <f>BX79/$H79</f>
        <v>0</v>
      </c>
      <c r="BY80" s="1">
        <f>BY79/$H79</f>
        <v>0</v>
      </c>
      <c r="BZ80" s="1">
        <f>BZ79/$H79</f>
        <v>0</v>
      </c>
      <c r="CA80" s="1">
        <f>CA79/$H79</f>
        <v>0</v>
      </c>
      <c r="CB80" s="1">
        <f>CB79/$H79</f>
        <v>0</v>
      </c>
      <c r="CC80" s="1">
        <f>CC79/$H79</f>
        <v>0</v>
      </c>
      <c r="CD80" s="1">
        <f>CD79/$H79</f>
        <v>0</v>
      </c>
    </row>
    <row r="81" ht="12.75">
      <c r="A81" s="49"/>
    </row>
    <row r="82" ht="12.75">
      <c r="A82" s="49"/>
    </row>
    <row r="83" ht="12.75">
      <c r="A83" s="49"/>
    </row>
    <row r="84" ht="12.75">
      <c r="A84" s="49"/>
    </row>
    <row r="85" spans="1:83" ht="12.75">
      <c r="A85" s="1">
        <v>39</v>
      </c>
      <c r="B85" s="1"/>
      <c r="C85" s="1" t="s">
        <v>285</v>
      </c>
      <c r="D85" s="1" t="s">
        <v>272</v>
      </c>
      <c r="E85" s="1" t="s">
        <v>220</v>
      </c>
      <c r="F85" s="1"/>
      <c r="G85" s="1"/>
      <c r="H85" s="1"/>
      <c r="I85" s="1"/>
      <c r="J85" s="1"/>
      <c r="K85" s="1" t="s">
        <v>420</v>
      </c>
      <c r="L85" s="1"/>
      <c r="M85" s="1">
        <v>39</v>
      </c>
      <c r="N85" s="3" t="s">
        <v>286</v>
      </c>
      <c r="O85" s="1">
        <v>39</v>
      </c>
      <c r="P85" s="1">
        <v>39</v>
      </c>
      <c r="Q85" s="1">
        <v>39</v>
      </c>
      <c r="R85" s="1"/>
      <c r="S85" s="1">
        <v>39</v>
      </c>
      <c r="T85" s="1">
        <v>39</v>
      </c>
      <c r="U85" s="1"/>
      <c r="V85" s="1"/>
      <c r="W85" s="1"/>
      <c r="X85" s="1"/>
      <c r="Y85" s="1" t="s">
        <v>286</v>
      </c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3"/>
    </row>
    <row r="86" spans="1:83" ht="12.75">
      <c r="A86" s="1">
        <v>41</v>
      </c>
      <c r="B86" s="1" t="s">
        <v>513</v>
      </c>
      <c r="C86" s="1" t="s">
        <v>294</v>
      </c>
      <c r="D86" s="1" t="s">
        <v>295</v>
      </c>
      <c r="E86" s="1" t="s">
        <v>296</v>
      </c>
      <c r="F86" s="1"/>
      <c r="G86" s="1"/>
      <c r="H86" s="1"/>
      <c r="I86" s="1" t="s">
        <v>259</v>
      </c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</row>
    <row r="87" spans="1:83" ht="12.75">
      <c r="A87" s="1">
        <v>13</v>
      </c>
      <c r="B87" s="1" t="s">
        <v>525</v>
      </c>
      <c r="C87" s="1" t="s">
        <v>327</v>
      </c>
      <c r="D87" s="1" t="s">
        <v>217</v>
      </c>
      <c r="E87" s="1" t="s">
        <v>218</v>
      </c>
      <c r="F87" s="1"/>
      <c r="G87" s="2"/>
      <c r="I87" s="2" t="s">
        <v>259</v>
      </c>
      <c r="J87" s="2"/>
      <c r="K87" s="2"/>
      <c r="L87" s="2"/>
      <c r="M87" s="1"/>
      <c r="N87" s="1">
        <v>13</v>
      </c>
      <c r="O87" s="1"/>
      <c r="P87" s="1"/>
      <c r="Q87" s="1"/>
      <c r="R87" s="1"/>
      <c r="S87" s="1">
        <v>13</v>
      </c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</row>
    <row r="88" spans="1:83" ht="12.75">
      <c r="A88" s="1">
        <v>16</v>
      </c>
      <c r="B88" s="1" t="s">
        <v>513</v>
      </c>
      <c r="C88" s="1" t="s">
        <v>330</v>
      </c>
      <c r="D88" s="1" t="s">
        <v>212</v>
      </c>
      <c r="E88" s="1" t="s">
        <v>218</v>
      </c>
      <c r="F88" s="2" t="s">
        <v>154</v>
      </c>
      <c r="G88" s="2"/>
      <c r="H88" s="2"/>
      <c r="I88" s="2"/>
      <c r="J88" s="2"/>
      <c r="K88" s="2"/>
      <c r="L88" s="2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</row>
    <row r="89" spans="1:83" ht="12.75">
      <c r="A89" s="1">
        <v>17</v>
      </c>
      <c r="B89" s="1" t="s">
        <v>513</v>
      </c>
      <c r="C89" s="1" t="s">
        <v>331</v>
      </c>
      <c r="D89" s="1" t="s">
        <v>212</v>
      </c>
      <c r="E89" s="1" t="s">
        <v>218</v>
      </c>
      <c r="F89" s="2" t="s">
        <v>508</v>
      </c>
      <c r="G89" s="2"/>
      <c r="H89" s="2"/>
      <c r="I89" s="2"/>
      <c r="J89" s="2"/>
      <c r="K89" s="2"/>
      <c r="L89" s="2"/>
      <c r="M89" s="1"/>
      <c r="N89" s="1">
        <v>17</v>
      </c>
      <c r="O89" s="1"/>
      <c r="P89" s="1"/>
      <c r="Q89" s="1"/>
      <c r="R89" s="1">
        <v>17</v>
      </c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3"/>
    </row>
    <row r="90" spans="1:83" ht="12.75">
      <c r="A90" s="1">
        <v>23</v>
      </c>
      <c r="B90" s="1" t="s">
        <v>513</v>
      </c>
      <c r="C90" s="1" t="s">
        <v>339</v>
      </c>
      <c r="D90" s="1" t="s">
        <v>211</v>
      </c>
      <c r="E90" s="1" t="s">
        <v>215</v>
      </c>
      <c r="F90" s="2" t="s">
        <v>154</v>
      </c>
      <c r="G90" s="2"/>
      <c r="H90" s="2"/>
      <c r="I90" s="2"/>
      <c r="J90" s="2"/>
      <c r="K90" s="2"/>
      <c r="L90" s="2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</row>
    <row r="91" spans="1:83" ht="12.75">
      <c r="A91" s="1">
        <v>62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</row>
    <row r="92" spans="1:83" ht="12.75">
      <c r="A92" s="1">
        <v>63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</row>
    <row r="93" spans="1:83" ht="12.75">
      <c r="A93" s="1">
        <v>64</v>
      </c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</row>
    <row r="94" spans="1:83" ht="12.75">
      <c r="A94" s="1">
        <v>65</v>
      </c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</row>
    <row r="95" spans="1:83" ht="12.75">
      <c r="A95" s="1">
        <v>66</v>
      </c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</row>
    <row r="96" spans="1:83" ht="12.75">
      <c r="A96" s="1">
        <v>67</v>
      </c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</row>
    <row r="97" spans="1:83" ht="12.75">
      <c r="A97" s="1">
        <v>68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</row>
    <row r="98" spans="1:83" ht="12.75">
      <c r="A98" s="1">
        <v>69</v>
      </c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</row>
    <row r="99" spans="1:83" ht="12.75">
      <c r="A99" s="1">
        <v>71</v>
      </c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</row>
    <row r="100" spans="1:83" ht="12.75">
      <c r="A100" s="1">
        <v>72</v>
      </c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</row>
    <row r="101" spans="1:83" ht="12.75">
      <c r="A101" s="1">
        <v>73</v>
      </c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</row>
    <row r="102" spans="1:83" ht="12.75">
      <c r="A102" s="1">
        <v>74</v>
      </c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</row>
    <row r="103" spans="1:83" ht="12.75">
      <c r="A103" s="1">
        <v>75</v>
      </c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</row>
    <row r="104" spans="1:83" ht="12.75">
      <c r="A104" s="1">
        <v>76</v>
      </c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</row>
    <row r="105" spans="1:83" ht="12.75">
      <c r="A105" s="1">
        <v>77</v>
      </c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</row>
    <row r="106" spans="1:83" ht="12.75">
      <c r="A106" s="1">
        <v>78</v>
      </c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</row>
    <row r="107" spans="1:83" ht="12.75">
      <c r="A107" s="1">
        <v>79</v>
      </c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</row>
    <row r="108" spans="1:83" ht="12.75">
      <c r="A108" s="1">
        <v>80</v>
      </c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</row>
    <row r="109" spans="1:83" ht="12.75">
      <c r="A109" s="1">
        <v>81</v>
      </c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</row>
    <row r="110" spans="1:83" ht="12.75">
      <c r="A110" s="1">
        <v>82</v>
      </c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</row>
    <row r="111" spans="1:83" ht="12.75">
      <c r="A111" s="1">
        <v>83</v>
      </c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</row>
    <row r="112" spans="1:83" ht="12.75">
      <c r="A112" s="1">
        <v>84</v>
      </c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</row>
    <row r="113" spans="1:83" ht="12.75">
      <c r="A113" s="1">
        <v>85</v>
      </c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</row>
    <row r="114" spans="1:83" ht="12.75">
      <c r="A114" s="1">
        <v>86</v>
      </c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</row>
    <row r="115" spans="1:83" ht="12.75">
      <c r="A115" s="1">
        <v>87</v>
      </c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</row>
    <row r="116" spans="1:83" ht="12.75">
      <c r="A116" s="1">
        <v>88</v>
      </c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</row>
    <row r="117" spans="1:83" ht="12.75">
      <c r="A117" s="1">
        <v>89</v>
      </c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</row>
    <row r="118" spans="1:83" ht="12.75">
      <c r="A118" s="1">
        <v>90</v>
      </c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</row>
    <row r="119" spans="1:83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0"/>
  <sheetViews>
    <sheetView workbookViewId="0" topLeftCell="A1">
      <selection activeCell="J3" sqref="J3"/>
    </sheetView>
  </sheetViews>
  <sheetFormatPr defaultColWidth="9.140625" defaultRowHeight="12.75"/>
  <sheetData>
    <row r="1" spans="1:9" ht="12.75">
      <c r="A1" s="1" t="s">
        <v>222</v>
      </c>
      <c r="B1" s="1" t="s">
        <v>523</v>
      </c>
      <c r="C1" s="1" t="s">
        <v>223</v>
      </c>
      <c r="D1" s="1" t="s">
        <v>209</v>
      </c>
      <c r="E1" s="1" t="s">
        <v>210</v>
      </c>
      <c r="F1" s="1" t="s">
        <v>154</v>
      </c>
      <c r="G1" s="1" t="s">
        <v>512</v>
      </c>
      <c r="H1" s="1" t="s">
        <v>155</v>
      </c>
      <c r="I1" s="1" t="s">
        <v>259</v>
      </c>
    </row>
    <row r="2" spans="1:9" ht="12.75">
      <c r="A2" s="1">
        <v>17</v>
      </c>
      <c r="B2" s="1" t="s">
        <v>513</v>
      </c>
      <c r="C2" s="1" t="s">
        <v>331</v>
      </c>
      <c r="D2" s="1" t="s">
        <v>212</v>
      </c>
      <c r="E2" s="1" t="s">
        <v>218</v>
      </c>
      <c r="F2" s="2" t="s">
        <v>508</v>
      </c>
      <c r="G2" s="2"/>
      <c r="H2" s="2"/>
      <c r="I2" s="2"/>
    </row>
    <row r="3" spans="1:9" ht="12.75">
      <c r="A3" s="3">
        <v>45</v>
      </c>
      <c r="B3" s="3"/>
      <c r="C3" s="3" t="s">
        <v>126</v>
      </c>
      <c r="D3" s="3" t="s">
        <v>127</v>
      </c>
      <c r="E3" s="3" t="s">
        <v>213</v>
      </c>
      <c r="F3" s="3" t="s">
        <v>423</v>
      </c>
      <c r="G3" s="3"/>
      <c r="H3" s="3" t="s">
        <v>155</v>
      </c>
      <c r="I3" s="3"/>
    </row>
    <row r="4" spans="1:9" ht="12.75">
      <c r="A4" s="1">
        <v>24</v>
      </c>
      <c r="B4" s="1" t="s">
        <v>514</v>
      </c>
      <c r="C4" s="1" t="s">
        <v>340</v>
      </c>
      <c r="D4" s="1" t="s">
        <v>211</v>
      </c>
      <c r="E4" s="1" t="s">
        <v>221</v>
      </c>
      <c r="F4" s="2" t="s">
        <v>154</v>
      </c>
      <c r="G4" s="1" t="s">
        <v>512</v>
      </c>
      <c r="H4" s="1" t="s">
        <v>155</v>
      </c>
      <c r="I4" s="1"/>
    </row>
    <row r="5" spans="1:9" ht="12.75">
      <c r="A5" s="1">
        <v>6</v>
      </c>
      <c r="B5" s="1"/>
      <c r="C5" s="1" t="s">
        <v>472</v>
      </c>
      <c r="D5" s="1" t="s">
        <v>212</v>
      </c>
      <c r="E5" s="1" t="s">
        <v>214</v>
      </c>
      <c r="F5" s="2" t="s">
        <v>154</v>
      </c>
      <c r="G5" s="1" t="s">
        <v>512</v>
      </c>
      <c r="H5" s="1" t="s">
        <v>155</v>
      </c>
      <c r="I5" s="1"/>
    </row>
    <row r="6" spans="1:9" ht="12.75">
      <c r="A6" s="1">
        <v>16</v>
      </c>
      <c r="B6" s="1" t="s">
        <v>513</v>
      </c>
      <c r="C6" s="1" t="s">
        <v>330</v>
      </c>
      <c r="D6" s="1" t="s">
        <v>212</v>
      </c>
      <c r="E6" s="1" t="s">
        <v>218</v>
      </c>
      <c r="F6" s="2" t="s">
        <v>154</v>
      </c>
      <c r="G6" s="2"/>
      <c r="H6" s="2"/>
      <c r="I6" s="2"/>
    </row>
    <row r="7" spans="1:9" ht="12.75">
      <c r="A7" s="1">
        <v>18</v>
      </c>
      <c r="B7" s="1"/>
      <c r="C7" s="1" t="s">
        <v>332</v>
      </c>
      <c r="D7" s="1" t="s">
        <v>212</v>
      </c>
      <c r="E7" s="1" t="s">
        <v>215</v>
      </c>
      <c r="F7" s="2" t="s">
        <v>154</v>
      </c>
      <c r="G7" s="2"/>
      <c r="H7" s="2" t="s">
        <v>155</v>
      </c>
      <c r="I7" s="2"/>
    </row>
    <row r="8" spans="1:9" ht="12.75">
      <c r="A8" s="1">
        <v>23</v>
      </c>
      <c r="B8" s="1" t="s">
        <v>513</v>
      </c>
      <c r="C8" s="1" t="s">
        <v>339</v>
      </c>
      <c r="D8" s="1" t="s">
        <v>211</v>
      </c>
      <c r="E8" s="1" t="s">
        <v>215</v>
      </c>
      <c r="F8" s="2" t="s">
        <v>154</v>
      </c>
      <c r="G8" s="2"/>
      <c r="H8" s="2"/>
      <c r="I8" s="2"/>
    </row>
    <row r="9" spans="1:9" ht="12.75">
      <c r="A9" s="3">
        <v>38</v>
      </c>
      <c r="B9" s="3"/>
      <c r="C9" s="3" t="s">
        <v>281</v>
      </c>
      <c r="D9" s="3" t="s">
        <v>272</v>
      </c>
      <c r="E9" s="3" t="s">
        <v>215</v>
      </c>
      <c r="F9" s="3" t="s">
        <v>154</v>
      </c>
      <c r="G9" s="3" t="s">
        <v>522</v>
      </c>
      <c r="H9" s="3" t="s">
        <v>155</v>
      </c>
      <c r="I9" s="3"/>
    </row>
    <row r="10" spans="1:9" ht="12.75">
      <c r="A10" s="1">
        <v>40</v>
      </c>
      <c r="B10" s="1"/>
      <c r="C10" s="1" t="s">
        <v>287</v>
      </c>
      <c r="D10" s="1" t="s">
        <v>212</v>
      </c>
      <c r="E10" s="1" t="s">
        <v>215</v>
      </c>
      <c r="F10" s="59" t="s">
        <v>154</v>
      </c>
      <c r="G10" s="59" t="s">
        <v>522</v>
      </c>
      <c r="H10" s="59" t="s">
        <v>155</v>
      </c>
      <c r="I10" s="1"/>
    </row>
    <row r="11" spans="1:9" ht="12.75">
      <c r="A11" s="1">
        <v>43</v>
      </c>
      <c r="B11" s="1"/>
      <c r="C11" s="1" t="s">
        <v>298</v>
      </c>
      <c r="D11" s="1" t="s">
        <v>211</v>
      </c>
      <c r="E11" s="1" t="s">
        <v>215</v>
      </c>
      <c r="F11" s="59" t="s">
        <v>154</v>
      </c>
      <c r="G11" s="59" t="s">
        <v>522</v>
      </c>
      <c r="H11" s="59" t="s">
        <v>155</v>
      </c>
      <c r="I11" s="1"/>
    </row>
    <row r="12" spans="1:9" ht="12.75">
      <c r="A12" s="1">
        <v>44</v>
      </c>
      <c r="B12" s="1"/>
      <c r="C12" s="1" t="s">
        <v>124</v>
      </c>
      <c r="D12" s="1" t="s">
        <v>211</v>
      </c>
      <c r="E12" s="1" t="s">
        <v>215</v>
      </c>
      <c r="F12" s="59" t="s">
        <v>154</v>
      </c>
      <c r="G12" s="59"/>
      <c r="H12" s="59" t="s">
        <v>155</v>
      </c>
      <c r="I12" s="1"/>
    </row>
    <row r="13" spans="1:9" ht="12.75">
      <c r="A13" s="1">
        <v>20</v>
      </c>
      <c r="B13" s="1"/>
      <c r="C13" s="1" t="s">
        <v>335</v>
      </c>
      <c r="D13" s="1" t="s">
        <v>212</v>
      </c>
      <c r="E13" s="1" t="s">
        <v>220</v>
      </c>
      <c r="F13" s="2" t="s">
        <v>506</v>
      </c>
      <c r="G13" s="2"/>
      <c r="H13" s="1" t="s">
        <v>155</v>
      </c>
      <c r="I13" s="2"/>
    </row>
    <row r="14" spans="1:9" ht="12.75">
      <c r="A14" s="1">
        <v>10</v>
      </c>
      <c r="B14" s="1"/>
      <c r="C14" s="1" t="s">
        <v>322</v>
      </c>
      <c r="D14" s="1" t="s">
        <v>212</v>
      </c>
      <c r="E14" s="1" t="s">
        <v>213</v>
      </c>
      <c r="F14" s="1" t="s">
        <v>519</v>
      </c>
      <c r="G14" s="2"/>
      <c r="H14" s="1" t="s">
        <v>155</v>
      </c>
      <c r="I14" s="1" t="s">
        <v>259</v>
      </c>
    </row>
    <row r="15" spans="1:9" ht="12.75">
      <c r="A15" s="3">
        <v>31</v>
      </c>
      <c r="B15" s="1" t="s">
        <v>513</v>
      </c>
      <c r="C15" s="3" t="s">
        <v>265</v>
      </c>
      <c r="D15" s="3" t="s">
        <v>212</v>
      </c>
      <c r="E15" s="3" t="s">
        <v>221</v>
      </c>
      <c r="F15" s="3" t="s">
        <v>261</v>
      </c>
      <c r="G15" s="3"/>
      <c r="H15" s="3" t="s">
        <v>155</v>
      </c>
      <c r="I15" s="3"/>
    </row>
    <row r="16" spans="1:9" ht="12.75">
      <c r="A16" s="1">
        <v>59</v>
      </c>
      <c r="B16" s="1"/>
      <c r="C16" s="1" t="s">
        <v>149</v>
      </c>
      <c r="D16" s="1" t="s">
        <v>212</v>
      </c>
      <c r="E16" s="1" t="s">
        <v>213</v>
      </c>
      <c r="F16" s="1" t="s">
        <v>261</v>
      </c>
      <c r="G16" s="1"/>
      <c r="H16" s="1" t="s">
        <v>155</v>
      </c>
      <c r="I16" s="1"/>
    </row>
    <row r="17" spans="1:9" ht="12.75">
      <c r="A17" s="1">
        <v>70</v>
      </c>
      <c r="B17" s="1"/>
      <c r="C17" s="1" t="s">
        <v>518</v>
      </c>
      <c r="D17" s="1" t="s">
        <v>219</v>
      </c>
      <c r="E17" s="1" t="s">
        <v>215</v>
      </c>
      <c r="F17" s="1" t="s">
        <v>261</v>
      </c>
      <c r="G17" s="1"/>
      <c r="H17" s="1" t="s">
        <v>155</v>
      </c>
      <c r="I17" s="1"/>
    </row>
    <row r="18" spans="1:9" ht="12.75">
      <c r="A18" s="3">
        <v>30</v>
      </c>
      <c r="B18" s="3"/>
      <c r="C18" s="3" t="s">
        <v>515</v>
      </c>
      <c r="D18" s="3" t="s">
        <v>212</v>
      </c>
      <c r="E18" s="3" t="s">
        <v>221</v>
      </c>
      <c r="F18" s="3" t="s">
        <v>516</v>
      </c>
      <c r="G18" s="3"/>
      <c r="H18" s="3" t="s">
        <v>155</v>
      </c>
      <c r="I18" s="3"/>
    </row>
    <row r="19" spans="1:9" ht="12.75">
      <c r="A19" s="1">
        <v>11</v>
      </c>
      <c r="B19" s="1"/>
      <c r="C19" s="1" t="s">
        <v>323</v>
      </c>
      <c r="D19" s="1" t="s">
        <v>212</v>
      </c>
      <c r="E19" s="1" t="s">
        <v>213</v>
      </c>
      <c r="F19" s="1" t="s">
        <v>510</v>
      </c>
      <c r="G19" s="1"/>
      <c r="H19" s="2" t="s">
        <v>155</v>
      </c>
      <c r="I19" s="2" t="s">
        <v>259</v>
      </c>
    </row>
    <row r="20" spans="1:9" ht="12.75">
      <c r="A20" s="1">
        <v>19</v>
      </c>
      <c r="B20" s="1"/>
      <c r="C20" s="1" t="s">
        <v>333</v>
      </c>
      <c r="D20" s="1" t="s">
        <v>219</v>
      </c>
      <c r="E20" s="1" t="s">
        <v>220</v>
      </c>
      <c r="F20" s="1" t="s">
        <v>507</v>
      </c>
      <c r="G20" s="1"/>
      <c r="H20" s="2" t="s">
        <v>417</v>
      </c>
      <c r="I20" s="2"/>
    </row>
    <row r="21" spans="1:9" ht="12.75">
      <c r="A21" s="3">
        <v>1</v>
      </c>
      <c r="B21" s="3"/>
      <c r="C21" s="3" t="s">
        <v>299</v>
      </c>
      <c r="D21" s="3" t="s">
        <v>211</v>
      </c>
      <c r="E21" s="3" t="s">
        <v>221</v>
      </c>
      <c r="F21" s="3"/>
      <c r="G21" s="3"/>
      <c r="H21" s="22" t="s">
        <v>417</v>
      </c>
      <c r="I21" s="22"/>
    </row>
    <row r="22" spans="1:9" ht="12.75">
      <c r="A22" s="1">
        <v>15</v>
      </c>
      <c r="B22" s="1"/>
      <c r="C22" s="1" t="s">
        <v>329</v>
      </c>
      <c r="D22" s="1" t="s">
        <v>211</v>
      </c>
      <c r="E22" s="1" t="s">
        <v>221</v>
      </c>
      <c r="F22" s="1"/>
      <c r="G22" s="2"/>
      <c r="H22" s="2" t="s">
        <v>155</v>
      </c>
      <c r="I22" s="1"/>
    </row>
    <row r="23" spans="1:9" ht="12.75">
      <c r="A23" s="1">
        <v>25</v>
      </c>
      <c r="B23" s="1"/>
      <c r="C23" s="1" t="s">
        <v>341</v>
      </c>
      <c r="D23" s="1" t="s">
        <v>211</v>
      </c>
      <c r="E23" s="1" t="s">
        <v>221</v>
      </c>
      <c r="F23" s="1"/>
      <c r="G23" s="2"/>
      <c r="H23" s="2" t="s">
        <v>155</v>
      </c>
      <c r="I23" s="2"/>
    </row>
    <row r="24" spans="1:9" ht="12.75">
      <c r="A24" s="1">
        <v>32</v>
      </c>
      <c r="B24" s="1" t="s">
        <v>517</v>
      </c>
      <c r="C24" s="1" t="s">
        <v>267</v>
      </c>
      <c r="D24" s="1" t="s">
        <v>268</v>
      </c>
      <c r="E24" s="1" t="s">
        <v>221</v>
      </c>
      <c r="F24" s="1"/>
      <c r="G24" s="1"/>
      <c r="H24" s="1" t="s">
        <v>155</v>
      </c>
      <c r="I24" s="1"/>
    </row>
    <row r="25" spans="1:9" ht="12.75">
      <c r="A25" s="1">
        <v>52</v>
      </c>
      <c r="B25" s="1"/>
      <c r="C25" s="1" t="s">
        <v>140</v>
      </c>
      <c r="D25" s="1" t="s">
        <v>268</v>
      </c>
      <c r="E25" s="1" t="s">
        <v>221</v>
      </c>
      <c r="F25" s="1"/>
      <c r="G25" s="1"/>
      <c r="H25" s="1" t="s">
        <v>155</v>
      </c>
      <c r="I25" s="1" t="s">
        <v>422</v>
      </c>
    </row>
    <row r="26" spans="1:9" ht="12.75">
      <c r="A26" s="1">
        <v>53</v>
      </c>
      <c r="B26" s="1"/>
      <c r="C26" s="1" t="s">
        <v>143</v>
      </c>
      <c r="D26" s="1" t="s">
        <v>268</v>
      </c>
      <c r="E26" s="1" t="s">
        <v>221</v>
      </c>
      <c r="F26" s="1"/>
      <c r="G26" s="1"/>
      <c r="H26" s="1" t="s">
        <v>155</v>
      </c>
      <c r="I26" s="1" t="s">
        <v>422</v>
      </c>
    </row>
    <row r="27" spans="1:9" ht="12.75">
      <c r="A27" s="1">
        <v>54</v>
      </c>
      <c r="B27" s="1"/>
      <c r="C27" s="1" t="s">
        <v>144</v>
      </c>
      <c r="D27" s="1" t="s">
        <v>268</v>
      </c>
      <c r="E27" s="1" t="s">
        <v>221</v>
      </c>
      <c r="F27" s="1"/>
      <c r="G27" s="1"/>
      <c r="H27" s="1" t="s">
        <v>155</v>
      </c>
      <c r="I27" s="1" t="s">
        <v>422</v>
      </c>
    </row>
    <row r="28" spans="1:9" ht="12.75">
      <c r="A28" s="3">
        <v>55</v>
      </c>
      <c r="B28" s="3"/>
      <c r="C28" s="3" t="s">
        <v>145</v>
      </c>
      <c r="D28" s="3" t="s">
        <v>268</v>
      </c>
      <c r="E28" s="3" t="s">
        <v>221</v>
      </c>
      <c r="F28" s="3"/>
      <c r="G28" s="1"/>
      <c r="H28" s="1" t="s">
        <v>155</v>
      </c>
      <c r="I28" s="1" t="s">
        <v>422</v>
      </c>
    </row>
    <row r="29" spans="1:9" ht="12.75">
      <c r="A29" s="1">
        <v>56</v>
      </c>
      <c r="B29" s="1"/>
      <c r="C29" s="1" t="s">
        <v>146</v>
      </c>
      <c r="D29" s="1" t="s">
        <v>268</v>
      </c>
      <c r="E29" s="1" t="s">
        <v>221</v>
      </c>
      <c r="F29" s="1"/>
      <c r="G29" s="1"/>
      <c r="H29" s="1" t="s">
        <v>155</v>
      </c>
      <c r="I29" s="1" t="s">
        <v>422</v>
      </c>
    </row>
    <row r="30" spans="1:9" ht="12.75">
      <c r="A30" s="1">
        <v>57</v>
      </c>
      <c r="B30" s="1"/>
      <c r="C30" s="1" t="s">
        <v>147</v>
      </c>
      <c r="D30" s="1" t="s">
        <v>268</v>
      </c>
      <c r="E30" s="1" t="s">
        <v>221</v>
      </c>
      <c r="F30" s="1"/>
      <c r="G30" s="1"/>
      <c r="H30" s="1" t="s">
        <v>155</v>
      </c>
      <c r="I30" s="1" t="s">
        <v>422</v>
      </c>
    </row>
    <row r="31" spans="1:9" ht="12.75">
      <c r="A31" s="1">
        <v>58</v>
      </c>
      <c r="B31" s="1"/>
      <c r="C31" s="1" t="s">
        <v>148</v>
      </c>
      <c r="D31" s="1" t="s">
        <v>268</v>
      </c>
      <c r="E31" s="1" t="s">
        <v>221</v>
      </c>
      <c r="F31" s="1"/>
      <c r="G31" s="1"/>
      <c r="H31" s="1" t="s">
        <v>155</v>
      </c>
      <c r="I31" s="1" t="s">
        <v>422</v>
      </c>
    </row>
    <row r="32" spans="1:9" ht="12.75">
      <c r="A32" s="1">
        <v>21</v>
      </c>
      <c r="B32" s="1" t="s">
        <v>521</v>
      </c>
      <c r="C32" s="1" t="s">
        <v>337</v>
      </c>
      <c r="D32" s="1" t="s">
        <v>212</v>
      </c>
      <c r="E32" s="1" t="s">
        <v>220</v>
      </c>
      <c r="F32" s="1"/>
      <c r="G32" s="2"/>
      <c r="H32" s="2" t="s">
        <v>520</v>
      </c>
      <c r="I32" s="2"/>
    </row>
    <row r="33" spans="1:9" ht="12.75">
      <c r="A33" s="1">
        <v>22</v>
      </c>
      <c r="B33" s="1"/>
      <c r="C33" s="1" t="s">
        <v>338</v>
      </c>
      <c r="D33" s="1" t="s">
        <v>211</v>
      </c>
      <c r="E33" s="1" t="s">
        <v>220</v>
      </c>
      <c r="F33" s="1"/>
      <c r="G33" s="2"/>
      <c r="H33" s="2"/>
      <c r="I33" s="2" t="s">
        <v>259</v>
      </c>
    </row>
    <row r="34" spans="1:9" ht="12.75">
      <c r="A34" s="1">
        <v>29</v>
      </c>
      <c r="B34" s="1"/>
      <c r="C34" s="1" t="s">
        <v>257</v>
      </c>
      <c r="D34" s="1" t="s">
        <v>212</v>
      </c>
      <c r="E34" s="1" t="s">
        <v>220</v>
      </c>
      <c r="F34" s="1"/>
      <c r="G34" s="1"/>
      <c r="H34" s="2" t="s">
        <v>155</v>
      </c>
      <c r="I34" s="1" t="s">
        <v>259</v>
      </c>
    </row>
    <row r="35" spans="1:9" ht="12.75">
      <c r="A35" s="1">
        <v>39</v>
      </c>
      <c r="B35" s="1"/>
      <c r="C35" s="1" t="s">
        <v>285</v>
      </c>
      <c r="D35" s="1" t="s">
        <v>272</v>
      </c>
      <c r="E35" s="1" t="s">
        <v>220</v>
      </c>
      <c r="F35" s="1"/>
      <c r="G35" s="1"/>
      <c r="H35" s="1"/>
      <c r="I35" s="1"/>
    </row>
    <row r="36" spans="1:9" ht="12.75">
      <c r="A36" s="1">
        <v>50</v>
      </c>
      <c r="B36" s="1"/>
      <c r="C36" s="1" t="s">
        <v>135</v>
      </c>
      <c r="D36" s="1" t="s">
        <v>211</v>
      </c>
      <c r="E36" s="1" t="s">
        <v>220</v>
      </c>
      <c r="F36" s="1"/>
      <c r="G36" s="1"/>
      <c r="H36" s="1" t="s">
        <v>155</v>
      </c>
      <c r="I36" s="1"/>
    </row>
    <row r="37" spans="1:9" ht="12.75">
      <c r="A37" s="3">
        <v>51</v>
      </c>
      <c r="B37" s="3"/>
      <c r="C37" s="3" t="s">
        <v>139</v>
      </c>
      <c r="D37" s="3" t="s">
        <v>211</v>
      </c>
      <c r="E37" s="3" t="s">
        <v>220</v>
      </c>
      <c r="F37" s="3"/>
      <c r="G37" s="3"/>
      <c r="H37" s="3" t="s">
        <v>155</v>
      </c>
      <c r="I37" s="3" t="s">
        <v>259</v>
      </c>
    </row>
    <row r="38" spans="1:9" ht="12.75">
      <c r="A38" s="1">
        <v>41</v>
      </c>
      <c r="B38" s="1" t="s">
        <v>513</v>
      </c>
      <c r="C38" s="1" t="s">
        <v>294</v>
      </c>
      <c r="D38" s="1" t="s">
        <v>295</v>
      </c>
      <c r="E38" s="1" t="s">
        <v>296</v>
      </c>
      <c r="F38" s="1"/>
      <c r="G38" s="1"/>
      <c r="H38" s="1"/>
      <c r="I38" s="1" t="s">
        <v>259</v>
      </c>
    </row>
    <row r="39" spans="1:9" ht="12.75">
      <c r="A39" s="1">
        <v>3</v>
      </c>
      <c r="B39" s="1"/>
      <c r="C39" s="1" t="s">
        <v>307</v>
      </c>
      <c r="D39" s="1" t="s">
        <v>212</v>
      </c>
      <c r="E39" s="1" t="s">
        <v>214</v>
      </c>
      <c r="F39" s="1"/>
      <c r="G39" s="1"/>
      <c r="H39" s="1" t="s">
        <v>155</v>
      </c>
      <c r="I39" s="2" t="s">
        <v>259</v>
      </c>
    </row>
    <row r="40" spans="1:9" ht="12.75">
      <c r="A40" s="1">
        <v>4</v>
      </c>
      <c r="B40" s="1"/>
      <c r="C40" s="1" t="s">
        <v>309</v>
      </c>
      <c r="D40" s="1" t="s">
        <v>211</v>
      </c>
      <c r="E40" s="1" t="s">
        <v>214</v>
      </c>
      <c r="F40" s="1"/>
      <c r="G40" s="1"/>
      <c r="H40" s="2"/>
      <c r="I40" s="2" t="s">
        <v>259</v>
      </c>
    </row>
    <row r="41" spans="1:9" ht="12.75">
      <c r="A41" s="1">
        <v>35</v>
      </c>
      <c r="B41" s="1"/>
      <c r="C41" s="1" t="s">
        <v>275</v>
      </c>
      <c r="D41" s="1" t="s">
        <v>219</v>
      </c>
      <c r="E41" s="1" t="s">
        <v>214</v>
      </c>
      <c r="F41" s="1"/>
      <c r="G41" s="1"/>
      <c r="H41" s="1" t="s">
        <v>155</v>
      </c>
      <c r="I41" s="2" t="s">
        <v>259</v>
      </c>
    </row>
    <row r="42" spans="1:9" ht="12.75">
      <c r="A42" s="1">
        <v>37</v>
      </c>
      <c r="B42" s="1"/>
      <c r="C42" s="1" t="s">
        <v>277</v>
      </c>
      <c r="D42" s="1" t="s">
        <v>278</v>
      </c>
      <c r="E42" s="1" t="s">
        <v>214</v>
      </c>
      <c r="F42" s="1"/>
      <c r="G42" s="1"/>
      <c r="H42" s="1" t="s">
        <v>155</v>
      </c>
      <c r="I42" s="1"/>
    </row>
    <row r="43" spans="1:9" ht="12.75">
      <c r="A43" s="3">
        <v>60</v>
      </c>
      <c r="B43" s="3"/>
      <c r="C43" s="3" t="s">
        <v>151</v>
      </c>
      <c r="D43" s="3" t="s">
        <v>212</v>
      </c>
      <c r="E43" s="3" t="s">
        <v>214</v>
      </c>
      <c r="F43" s="3"/>
      <c r="G43" s="3"/>
      <c r="H43" s="3" t="s">
        <v>155</v>
      </c>
      <c r="I43" s="3"/>
    </row>
    <row r="44" spans="1:9" ht="12.75">
      <c r="A44" s="3">
        <v>61</v>
      </c>
      <c r="B44" s="3"/>
      <c r="C44" s="3" t="s">
        <v>152</v>
      </c>
      <c r="D44" s="3" t="s">
        <v>212</v>
      </c>
      <c r="E44" s="3" t="s">
        <v>214</v>
      </c>
      <c r="F44" s="3"/>
      <c r="G44" s="3"/>
      <c r="H44" s="3" t="s">
        <v>155</v>
      </c>
      <c r="I44" s="3"/>
    </row>
    <row r="45" spans="1:9" ht="12.75">
      <c r="A45" s="1">
        <v>2</v>
      </c>
      <c r="B45" s="1"/>
      <c r="C45" s="1" t="s">
        <v>418</v>
      </c>
      <c r="D45" s="1" t="s">
        <v>212</v>
      </c>
      <c r="E45" s="1" t="s">
        <v>213</v>
      </c>
      <c r="F45" s="1"/>
      <c r="G45" s="1"/>
      <c r="H45" s="1" t="s">
        <v>155</v>
      </c>
      <c r="I45" s="2" t="s">
        <v>259</v>
      </c>
    </row>
    <row r="46" spans="1:9" ht="12.75">
      <c r="A46" s="1">
        <v>9</v>
      </c>
      <c r="B46" s="1"/>
      <c r="C46" s="1" t="s">
        <v>216</v>
      </c>
      <c r="D46" s="1" t="s">
        <v>212</v>
      </c>
      <c r="E46" s="1" t="s">
        <v>213</v>
      </c>
      <c r="F46" s="1"/>
      <c r="G46" s="2"/>
      <c r="H46" s="2" t="s">
        <v>155</v>
      </c>
      <c r="I46" s="2"/>
    </row>
    <row r="47" spans="1:9" ht="12.75">
      <c r="A47" s="1">
        <v>13</v>
      </c>
      <c r="B47" s="1"/>
      <c r="C47" s="1" t="s">
        <v>327</v>
      </c>
      <c r="D47" s="1" t="s">
        <v>217</v>
      </c>
      <c r="E47" s="1" t="s">
        <v>218</v>
      </c>
      <c r="F47" s="1"/>
      <c r="G47" s="2"/>
      <c r="H47" s="2"/>
      <c r="I47" s="2" t="s">
        <v>259</v>
      </c>
    </row>
    <row r="48" spans="1:9" ht="12.75">
      <c r="A48" s="1">
        <v>14</v>
      </c>
      <c r="B48" s="1"/>
      <c r="C48" s="1" t="s">
        <v>509</v>
      </c>
      <c r="D48" s="1" t="s">
        <v>217</v>
      </c>
      <c r="E48" s="1" t="s">
        <v>218</v>
      </c>
      <c r="F48" s="1"/>
      <c r="G48" s="2"/>
      <c r="H48" s="1" t="s">
        <v>155</v>
      </c>
      <c r="I48" s="2" t="s">
        <v>259</v>
      </c>
    </row>
    <row r="49" spans="1:9" ht="12.75">
      <c r="A49" s="1">
        <v>33</v>
      </c>
      <c r="B49" s="1"/>
      <c r="C49" s="1" t="s">
        <v>271</v>
      </c>
      <c r="D49" s="1" t="s">
        <v>272</v>
      </c>
      <c r="E49" s="1" t="s">
        <v>213</v>
      </c>
      <c r="F49" s="1"/>
      <c r="G49" s="1"/>
      <c r="H49" s="2" t="s">
        <v>155</v>
      </c>
      <c r="I49" s="1" t="s">
        <v>259</v>
      </c>
    </row>
    <row r="50" spans="1:9" ht="12.75">
      <c r="A50" s="1">
        <v>34</v>
      </c>
      <c r="B50" s="1"/>
      <c r="C50" s="1" t="s">
        <v>273</v>
      </c>
      <c r="D50" s="1" t="s">
        <v>212</v>
      </c>
      <c r="E50" s="1" t="s">
        <v>213</v>
      </c>
      <c r="F50" s="1"/>
      <c r="G50" s="1"/>
      <c r="H50" s="2" t="s">
        <v>155</v>
      </c>
      <c r="I50" s="1" t="s">
        <v>259</v>
      </c>
    </row>
    <row r="51" spans="1:9" ht="12.75">
      <c r="A51" s="3">
        <v>46</v>
      </c>
      <c r="B51" s="3"/>
      <c r="C51" s="3" t="s">
        <v>130</v>
      </c>
      <c r="D51" s="3" t="s">
        <v>212</v>
      </c>
      <c r="E51" s="3" t="s">
        <v>218</v>
      </c>
      <c r="F51" s="3"/>
      <c r="G51" s="3"/>
      <c r="H51" s="3" t="s">
        <v>155</v>
      </c>
      <c r="I51" s="3" t="s">
        <v>422</v>
      </c>
    </row>
    <row r="52" spans="1:9" ht="12.75">
      <c r="A52" s="3">
        <v>47</v>
      </c>
      <c r="B52" s="3"/>
      <c r="C52" s="3" t="s">
        <v>131</v>
      </c>
      <c r="D52" s="3" t="s">
        <v>212</v>
      </c>
      <c r="E52" s="3" t="s">
        <v>213</v>
      </c>
      <c r="F52" s="3"/>
      <c r="G52" s="3"/>
      <c r="H52" s="3" t="s">
        <v>155</v>
      </c>
      <c r="I52" s="3" t="s">
        <v>422</v>
      </c>
    </row>
    <row r="53" spans="1:9" ht="12.75">
      <c r="A53" s="1">
        <v>7</v>
      </c>
      <c r="B53" s="1"/>
      <c r="C53" s="1" t="s">
        <v>319</v>
      </c>
      <c r="D53" s="1" t="s">
        <v>212</v>
      </c>
      <c r="E53" s="1" t="s">
        <v>215</v>
      </c>
      <c r="F53" s="1"/>
      <c r="G53" s="2"/>
      <c r="H53" s="1" t="s">
        <v>155</v>
      </c>
      <c r="I53" s="2" t="s">
        <v>259</v>
      </c>
    </row>
    <row r="54" spans="1:9" ht="12.75">
      <c r="A54" s="1">
        <v>8</v>
      </c>
      <c r="B54" s="1"/>
      <c r="C54" s="1" t="s">
        <v>320</v>
      </c>
      <c r="D54" s="1" t="s">
        <v>211</v>
      </c>
      <c r="E54" s="1" t="s">
        <v>215</v>
      </c>
      <c r="F54" s="1"/>
      <c r="G54" s="2"/>
      <c r="H54" s="1" t="s">
        <v>155</v>
      </c>
      <c r="I54" s="2" t="s">
        <v>259</v>
      </c>
    </row>
    <row r="55" spans="1:9" ht="12.75">
      <c r="A55" s="1">
        <v>12</v>
      </c>
      <c r="B55" s="1"/>
      <c r="C55" s="1" t="s">
        <v>326</v>
      </c>
      <c r="D55" s="1" t="s">
        <v>212</v>
      </c>
      <c r="E55" s="1" t="s">
        <v>215</v>
      </c>
      <c r="F55" s="1"/>
      <c r="G55" s="2"/>
      <c r="H55" s="2"/>
      <c r="I55" s="2" t="s">
        <v>259</v>
      </c>
    </row>
    <row r="56" spans="1:9" ht="12.75">
      <c r="A56" s="1">
        <v>26</v>
      </c>
      <c r="B56" s="1"/>
      <c r="C56" s="1" t="s">
        <v>342</v>
      </c>
      <c r="D56" s="1" t="s">
        <v>212</v>
      </c>
      <c r="E56" s="1" t="s">
        <v>215</v>
      </c>
      <c r="F56" s="1"/>
      <c r="G56" s="2"/>
      <c r="H56" s="2" t="s">
        <v>155</v>
      </c>
      <c r="I56" s="2"/>
    </row>
    <row r="57" spans="1:9" ht="12.75">
      <c r="A57" s="1">
        <v>27</v>
      </c>
      <c r="B57" s="1"/>
      <c r="C57" s="1" t="s">
        <v>345</v>
      </c>
      <c r="D57" s="1" t="s">
        <v>212</v>
      </c>
      <c r="E57" s="1" t="s">
        <v>215</v>
      </c>
      <c r="F57" s="1"/>
      <c r="G57" s="2"/>
      <c r="H57" s="2" t="s">
        <v>155</v>
      </c>
      <c r="I57" s="2"/>
    </row>
    <row r="58" spans="1:9" ht="12.75">
      <c r="A58" s="1">
        <v>28</v>
      </c>
      <c r="B58" s="1"/>
      <c r="C58" s="1" t="s">
        <v>208</v>
      </c>
      <c r="D58" s="1" t="s">
        <v>212</v>
      </c>
      <c r="E58" s="1" t="s">
        <v>215</v>
      </c>
      <c r="F58" s="1"/>
      <c r="G58" s="2"/>
      <c r="H58" s="2" t="s">
        <v>155</v>
      </c>
      <c r="I58" s="2" t="s">
        <v>259</v>
      </c>
    </row>
    <row r="59" spans="1:9" ht="12.75">
      <c r="A59" s="1">
        <v>36</v>
      </c>
      <c r="B59" s="1" t="s">
        <v>513</v>
      </c>
      <c r="C59" s="1" t="s">
        <v>276</v>
      </c>
      <c r="D59" s="1" t="s">
        <v>211</v>
      </c>
      <c r="E59" s="1" t="s">
        <v>215</v>
      </c>
      <c r="F59" s="1"/>
      <c r="G59" s="1"/>
      <c r="H59" s="1" t="s">
        <v>155</v>
      </c>
      <c r="I59" s="1"/>
    </row>
    <row r="60" spans="1:9" ht="12.75">
      <c r="A60" s="3">
        <v>42</v>
      </c>
      <c r="B60" s="3"/>
      <c r="C60" s="3" t="s">
        <v>123</v>
      </c>
      <c r="D60" s="3" t="s">
        <v>212</v>
      </c>
      <c r="E60" s="3" t="s">
        <v>215</v>
      </c>
      <c r="F60" s="3"/>
      <c r="G60" s="3" t="s">
        <v>421</v>
      </c>
      <c r="H60" s="3" t="s">
        <v>155</v>
      </c>
      <c r="I60" s="3"/>
    </row>
    <row r="61" spans="1:9" ht="12.75">
      <c r="A61" s="1">
        <v>48</v>
      </c>
      <c r="B61" s="1"/>
      <c r="C61" s="1" t="s">
        <v>132</v>
      </c>
      <c r="D61" s="1" t="s">
        <v>211</v>
      </c>
      <c r="E61" s="1" t="s">
        <v>133</v>
      </c>
      <c r="F61" s="1"/>
      <c r="G61" s="1"/>
      <c r="H61" s="1" t="s">
        <v>155</v>
      </c>
      <c r="I61" s="1" t="s">
        <v>259</v>
      </c>
    </row>
    <row r="62" spans="1:9" ht="12.75">
      <c r="A62" s="1">
        <v>49</v>
      </c>
      <c r="B62" s="1"/>
      <c r="C62" s="1" t="s">
        <v>134</v>
      </c>
      <c r="D62" s="1" t="s">
        <v>211</v>
      </c>
      <c r="E62" s="1" t="s">
        <v>133</v>
      </c>
      <c r="F62" s="1"/>
      <c r="G62" s="1"/>
      <c r="H62" s="1" t="s">
        <v>155</v>
      </c>
      <c r="I62" s="1" t="s">
        <v>259</v>
      </c>
    </row>
    <row r="63" spans="1:9" ht="12.75">
      <c r="A63" s="1">
        <v>62</v>
      </c>
      <c r="B63" s="1"/>
      <c r="C63" s="1"/>
      <c r="D63" s="1"/>
      <c r="E63" s="1"/>
      <c r="F63" s="1"/>
      <c r="G63" s="1"/>
      <c r="H63" s="1"/>
      <c r="I63" s="1"/>
    </row>
    <row r="64" spans="1:9" ht="12.75">
      <c r="A64" s="1">
        <v>63</v>
      </c>
      <c r="B64" s="1"/>
      <c r="C64" s="1"/>
      <c r="D64" s="1"/>
      <c r="E64" s="1"/>
      <c r="F64" s="1"/>
      <c r="G64" s="1"/>
      <c r="H64" s="1"/>
      <c r="I64" s="1"/>
    </row>
    <row r="65" spans="1:9" ht="12.75">
      <c r="A65" s="1">
        <v>64</v>
      </c>
      <c r="B65" s="1"/>
      <c r="C65" s="1"/>
      <c r="D65" s="1"/>
      <c r="E65" s="1"/>
      <c r="F65" s="1"/>
      <c r="G65" s="1"/>
      <c r="H65" s="1"/>
      <c r="I65" s="1"/>
    </row>
    <row r="66" spans="1:9" ht="12.75">
      <c r="A66" s="1">
        <v>65</v>
      </c>
      <c r="B66" s="1"/>
      <c r="C66" s="1"/>
      <c r="D66" s="1"/>
      <c r="E66" s="1"/>
      <c r="F66" s="1"/>
      <c r="G66" s="1"/>
      <c r="H66" s="1"/>
      <c r="I66" s="1"/>
    </row>
    <row r="67" spans="1:9" ht="12.75">
      <c r="A67" s="1">
        <v>66</v>
      </c>
      <c r="B67" s="1"/>
      <c r="C67" s="1"/>
      <c r="D67" s="1"/>
      <c r="E67" s="1"/>
      <c r="F67" s="1"/>
      <c r="G67" s="1"/>
      <c r="H67" s="1"/>
      <c r="I67" s="1"/>
    </row>
    <row r="68" spans="1:9" ht="12.75">
      <c r="A68" s="1">
        <v>67</v>
      </c>
      <c r="B68" s="1"/>
      <c r="C68" s="1"/>
      <c r="D68" s="1"/>
      <c r="E68" s="1"/>
      <c r="F68" s="1"/>
      <c r="G68" s="1"/>
      <c r="H68" s="1"/>
      <c r="I68" s="1"/>
    </row>
    <row r="69" spans="1:9" ht="12.75">
      <c r="A69" s="1">
        <v>68</v>
      </c>
      <c r="B69" s="1"/>
      <c r="C69" s="1"/>
      <c r="D69" s="1"/>
      <c r="E69" s="1"/>
      <c r="F69" s="1"/>
      <c r="G69" s="1"/>
      <c r="H69" s="1"/>
      <c r="I69" s="1"/>
    </row>
    <row r="70" spans="1:9" ht="12.75">
      <c r="A70" s="1">
        <v>69</v>
      </c>
      <c r="B70" s="1"/>
      <c r="C70" s="1"/>
      <c r="D70" s="1"/>
      <c r="E70" s="1"/>
      <c r="F70" s="1"/>
      <c r="G70" s="1"/>
      <c r="H70" s="1"/>
      <c r="I70" s="1"/>
    </row>
    <row r="71" spans="1:9" ht="12.75">
      <c r="A71" s="1">
        <v>71</v>
      </c>
      <c r="B71" s="1"/>
      <c r="C71" s="1"/>
      <c r="D71" s="1"/>
      <c r="E71" s="1"/>
      <c r="F71" s="1"/>
      <c r="G71" s="1"/>
      <c r="H71" s="1"/>
      <c r="I71" s="1"/>
    </row>
    <row r="72" spans="1:9" ht="12.75">
      <c r="A72" s="1">
        <v>72</v>
      </c>
      <c r="B72" s="1"/>
      <c r="C72" s="1"/>
      <c r="D72" s="1"/>
      <c r="E72" s="1"/>
      <c r="F72" s="1"/>
      <c r="G72" s="1"/>
      <c r="H72" s="1"/>
      <c r="I72" s="1"/>
    </row>
    <row r="73" spans="1:9" ht="12.75">
      <c r="A73" s="1">
        <v>73</v>
      </c>
      <c r="B73" s="1"/>
      <c r="C73" s="1"/>
      <c r="D73" s="1"/>
      <c r="E73" s="1"/>
      <c r="F73" s="1"/>
      <c r="G73" s="1"/>
      <c r="H73" s="1"/>
      <c r="I73" s="1"/>
    </row>
    <row r="74" spans="1:9" ht="12.75">
      <c r="A74" s="1">
        <v>74</v>
      </c>
      <c r="B74" s="1"/>
      <c r="C74" s="1"/>
      <c r="D74" s="1"/>
      <c r="E74" s="1"/>
      <c r="F74" s="1"/>
      <c r="G74" s="1"/>
      <c r="H74" s="1"/>
      <c r="I74" s="1"/>
    </row>
    <row r="75" spans="1:9" ht="12.75">
      <c r="A75" s="1">
        <v>75</v>
      </c>
      <c r="B75" s="1"/>
      <c r="C75" s="1"/>
      <c r="D75" s="1"/>
      <c r="E75" s="1"/>
      <c r="F75" s="1"/>
      <c r="G75" s="1"/>
      <c r="H75" s="1"/>
      <c r="I75" s="1"/>
    </row>
    <row r="76" spans="1:9" ht="12.75">
      <c r="A76" s="1">
        <v>76</v>
      </c>
      <c r="B76" s="1"/>
      <c r="C76" s="1"/>
      <c r="D76" s="1"/>
      <c r="E76" s="1"/>
      <c r="F76" s="1"/>
      <c r="G76" s="1"/>
      <c r="H76" s="1"/>
      <c r="I76" s="1"/>
    </row>
    <row r="77" spans="1:9" ht="12.75">
      <c r="A77" s="1">
        <v>77</v>
      </c>
      <c r="B77" s="1"/>
      <c r="C77" s="1"/>
      <c r="D77" s="1"/>
      <c r="E77" s="1"/>
      <c r="F77" s="1"/>
      <c r="G77" s="1"/>
      <c r="H77" s="1"/>
      <c r="I77" s="1"/>
    </row>
    <row r="78" spans="1:9" ht="12.75">
      <c r="A78" s="1">
        <v>78</v>
      </c>
      <c r="B78" s="1"/>
      <c r="C78" s="1"/>
      <c r="D78" s="1"/>
      <c r="E78" s="1"/>
      <c r="F78" s="1"/>
      <c r="G78" s="1"/>
      <c r="H78" s="1"/>
      <c r="I78" s="1"/>
    </row>
    <row r="79" spans="1:9" ht="12.75">
      <c r="A79" s="1">
        <v>79</v>
      </c>
      <c r="B79" s="1"/>
      <c r="C79" s="1"/>
      <c r="D79" s="1"/>
      <c r="E79" s="1"/>
      <c r="F79" s="1"/>
      <c r="G79" s="1"/>
      <c r="H79" s="1"/>
      <c r="I79" s="1"/>
    </row>
    <row r="80" spans="1:9" ht="12.75">
      <c r="A80" s="1">
        <v>80</v>
      </c>
      <c r="B80" s="1"/>
      <c r="C80" s="1"/>
      <c r="D80" s="1"/>
      <c r="E80" s="1"/>
      <c r="F80" s="1"/>
      <c r="G80" s="1"/>
      <c r="H80" s="1"/>
      <c r="I80" s="1"/>
    </row>
    <row r="81" spans="1:9" ht="12.75">
      <c r="A81" s="1">
        <v>81</v>
      </c>
      <c r="B81" s="1"/>
      <c r="C81" s="1"/>
      <c r="D81" s="1"/>
      <c r="E81" s="1"/>
      <c r="F81" s="1"/>
      <c r="G81" s="1"/>
      <c r="H81" s="1"/>
      <c r="I81" s="1"/>
    </row>
    <row r="82" spans="1:9" ht="12.75">
      <c r="A82" s="1">
        <v>82</v>
      </c>
      <c r="B82" s="1"/>
      <c r="C82" s="1"/>
      <c r="D82" s="1"/>
      <c r="E82" s="1"/>
      <c r="F82" s="1"/>
      <c r="G82" s="1"/>
      <c r="H82" s="1"/>
      <c r="I82" s="1"/>
    </row>
    <row r="83" spans="1:9" ht="12.75">
      <c r="A83" s="1">
        <v>83</v>
      </c>
      <c r="B83" s="1"/>
      <c r="C83" s="1"/>
      <c r="D83" s="1"/>
      <c r="E83" s="1"/>
      <c r="F83" s="1"/>
      <c r="G83" s="1"/>
      <c r="H83" s="1"/>
      <c r="I83" s="1"/>
    </row>
    <row r="84" spans="1:9" ht="12.75">
      <c r="A84" s="1">
        <v>84</v>
      </c>
      <c r="B84" s="1"/>
      <c r="C84" s="1"/>
      <c r="D84" s="1"/>
      <c r="E84" s="1"/>
      <c r="F84" s="1"/>
      <c r="G84" s="1"/>
      <c r="H84" s="1"/>
      <c r="I84" s="1"/>
    </row>
    <row r="85" spans="1:9" ht="12.75">
      <c r="A85" s="1">
        <v>85</v>
      </c>
      <c r="B85" s="1"/>
      <c r="C85" s="1"/>
      <c r="D85" s="1"/>
      <c r="E85" s="1"/>
      <c r="F85" s="1"/>
      <c r="G85" s="1"/>
      <c r="H85" s="1"/>
      <c r="I85" s="1"/>
    </row>
    <row r="86" spans="1:9" ht="12.75">
      <c r="A86" s="1">
        <v>86</v>
      </c>
      <c r="B86" s="1"/>
      <c r="C86" s="1"/>
      <c r="D86" s="1"/>
      <c r="E86" s="1"/>
      <c r="F86" s="1"/>
      <c r="G86" s="1"/>
      <c r="H86" s="1"/>
      <c r="I86" s="1"/>
    </row>
    <row r="87" spans="1:9" ht="12.75">
      <c r="A87" s="1">
        <v>87</v>
      </c>
      <c r="B87" s="1"/>
      <c r="C87" s="1"/>
      <c r="D87" s="1"/>
      <c r="E87" s="1"/>
      <c r="F87" s="1"/>
      <c r="G87" s="1"/>
      <c r="H87" s="1"/>
      <c r="I87" s="1"/>
    </row>
    <row r="88" spans="1:9" ht="12.75">
      <c r="A88" s="1">
        <v>88</v>
      </c>
      <c r="B88" s="1"/>
      <c r="C88" s="1"/>
      <c r="D88" s="1"/>
      <c r="E88" s="1"/>
      <c r="F88" s="1"/>
      <c r="G88" s="1"/>
      <c r="H88" s="1"/>
      <c r="I88" s="1"/>
    </row>
    <row r="89" spans="1:9" ht="12.75">
      <c r="A89" s="1">
        <v>89</v>
      </c>
      <c r="B89" s="1"/>
      <c r="C89" s="1"/>
      <c r="D89" s="1"/>
      <c r="E89" s="1"/>
      <c r="F89" s="1"/>
      <c r="G89" s="1"/>
      <c r="H89" s="1"/>
      <c r="I89" s="1"/>
    </row>
    <row r="90" spans="1:9" ht="12.75">
      <c r="A90" s="1">
        <v>90</v>
      </c>
      <c r="B90" s="1"/>
      <c r="C90" s="1"/>
      <c r="D90" s="1"/>
      <c r="E90" s="1"/>
      <c r="F90" s="1"/>
      <c r="G90" s="1"/>
      <c r="H90" s="1"/>
      <c r="I90" s="1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CD92"/>
  <sheetViews>
    <sheetView workbookViewId="0" topLeftCell="A1">
      <pane xSplit="3" ySplit="2" topLeftCell="D46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:I91"/>
    </sheetView>
  </sheetViews>
  <sheetFormatPr defaultColWidth="9.140625" defaultRowHeight="12.75"/>
  <cols>
    <col min="1" max="2" width="9.140625" style="1" customWidth="1"/>
    <col min="3" max="3" width="58.28125" style="1" customWidth="1"/>
    <col min="4" max="5" width="9.8515625" style="1" customWidth="1"/>
    <col min="6" max="6" width="18.57421875" style="1" customWidth="1"/>
    <col min="7" max="7" width="13.28125" style="1" customWidth="1"/>
    <col min="8" max="12" width="9.8515625" style="1" customWidth="1"/>
    <col min="13" max="13" width="9.140625" style="1" customWidth="1"/>
    <col min="14" max="14" width="9.8515625" style="1" customWidth="1"/>
    <col min="15" max="17" width="9.140625" style="1" customWidth="1"/>
    <col min="18" max="18" width="9.8515625" style="1" customWidth="1"/>
    <col min="19" max="22" width="9.140625" style="1" customWidth="1"/>
    <col min="23" max="23" width="14.140625" style="1" customWidth="1"/>
    <col min="24" max="63" width="9.140625" style="1" customWidth="1"/>
    <col min="64" max="64" width="7.421875" style="1" customWidth="1"/>
    <col min="65" max="65" width="6.140625" style="1" customWidth="1"/>
    <col min="66" max="66" width="12.140625" style="1" customWidth="1"/>
    <col min="67" max="67" width="9.140625" style="1" customWidth="1"/>
    <col min="68" max="68" width="7.421875" style="1" customWidth="1"/>
    <col min="69" max="71" width="9.140625" style="1" customWidth="1"/>
    <col min="72" max="72" width="7.421875" style="1" customWidth="1"/>
    <col min="73" max="16384" width="9.140625" style="1" customWidth="1"/>
  </cols>
  <sheetData>
    <row r="2" spans="1:82" ht="12.75">
      <c r="A2" s="1" t="s">
        <v>222</v>
      </c>
      <c r="B2" s="1" t="s">
        <v>523</v>
      </c>
      <c r="C2" s="1" t="s">
        <v>223</v>
      </c>
      <c r="D2" s="1" t="s">
        <v>209</v>
      </c>
      <c r="E2" s="1" t="s">
        <v>210</v>
      </c>
      <c r="F2" s="1" t="s">
        <v>154</v>
      </c>
      <c r="G2" s="1" t="s">
        <v>512</v>
      </c>
      <c r="H2" s="1" t="s">
        <v>155</v>
      </c>
      <c r="I2" s="1" t="s">
        <v>259</v>
      </c>
      <c r="K2" s="1" t="s">
        <v>473</v>
      </c>
      <c r="L2" s="1" t="s">
        <v>419</v>
      </c>
      <c r="M2" s="1" t="s">
        <v>303</v>
      </c>
      <c r="N2" s="1" t="s">
        <v>302</v>
      </c>
      <c r="O2" s="1" t="s">
        <v>304</v>
      </c>
      <c r="P2" s="1" t="s">
        <v>448</v>
      </c>
      <c r="Q2" s="1" t="s">
        <v>308</v>
      </c>
      <c r="R2" s="1" t="s">
        <v>300</v>
      </c>
      <c r="S2" s="1" t="s">
        <v>314</v>
      </c>
      <c r="T2" s="1" t="s">
        <v>227</v>
      </c>
      <c r="U2" s="1" t="s">
        <v>225</v>
      </c>
      <c r="V2" s="1" t="s">
        <v>321</v>
      </c>
      <c r="W2" s="1" t="s">
        <v>228</v>
      </c>
      <c r="X2" s="1" t="s">
        <v>312</v>
      </c>
      <c r="Y2" s="1" t="s">
        <v>471</v>
      </c>
      <c r="Z2" s="1" t="s">
        <v>311</v>
      </c>
      <c r="AA2" s="1" t="s">
        <v>316</v>
      </c>
      <c r="AB2" s="1" t="s">
        <v>252</v>
      </c>
      <c r="AC2" s="1" t="s">
        <v>317</v>
      </c>
      <c r="AD2" s="1" t="s">
        <v>344</v>
      </c>
      <c r="AE2" s="1" t="s">
        <v>244</v>
      </c>
      <c r="AF2" s="1" t="s">
        <v>232</v>
      </c>
      <c r="AG2" s="1" t="s">
        <v>282</v>
      </c>
      <c r="AH2" s="1" t="s">
        <v>297</v>
      </c>
      <c r="AI2" s="1" t="s">
        <v>226</v>
      </c>
      <c r="AJ2" s="1" t="s">
        <v>318</v>
      </c>
      <c r="AK2" s="1" t="s">
        <v>231</v>
      </c>
      <c r="AL2" s="1" t="s">
        <v>243</v>
      </c>
      <c r="AM2" s="1" t="s">
        <v>334</v>
      </c>
      <c r="AN2" s="1" t="s">
        <v>264</v>
      </c>
      <c r="AO2" s="1" t="s">
        <v>279</v>
      </c>
      <c r="AP2" s="1" t="s">
        <v>136</v>
      </c>
      <c r="AQ2" s="1" t="s">
        <v>233</v>
      </c>
      <c r="AR2" s="1" t="s">
        <v>325</v>
      </c>
      <c r="AS2" s="1" t="s">
        <v>245</v>
      </c>
      <c r="AT2" s="1" t="s">
        <v>249</v>
      </c>
      <c r="AU2" s="1" t="s">
        <v>254</v>
      </c>
      <c r="AV2" s="1" t="s">
        <v>266</v>
      </c>
      <c r="AW2" s="1" t="s">
        <v>269</v>
      </c>
      <c r="AX2" s="1" t="s">
        <v>270</v>
      </c>
      <c r="AY2" s="1" t="s">
        <v>283</v>
      </c>
      <c r="AZ2" s="1" t="s">
        <v>284</v>
      </c>
      <c r="BA2" s="1" t="s">
        <v>313</v>
      </c>
      <c r="BB2" s="1" t="s">
        <v>288</v>
      </c>
      <c r="BC2" s="1" t="s">
        <v>289</v>
      </c>
      <c r="BD2" s="1" t="s">
        <v>290</v>
      </c>
      <c r="BE2" s="1" t="s">
        <v>291</v>
      </c>
      <c r="BF2" s="1" t="s">
        <v>125</v>
      </c>
      <c r="BG2" s="1" t="s">
        <v>129</v>
      </c>
      <c r="BH2" s="1" t="s">
        <v>137</v>
      </c>
      <c r="BI2" s="1" t="s">
        <v>138</v>
      </c>
      <c r="BJ2" s="1" t="s">
        <v>142</v>
      </c>
      <c r="BL2" s="1" t="s">
        <v>324</v>
      </c>
      <c r="BM2" s="1" t="s">
        <v>236</v>
      </c>
      <c r="BN2" s="1" t="s">
        <v>224</v>
      </c>
      <c r="BO2" s="1" t="s">
        <v>230</v>
      </c>
      <c r="BP2" s="1" t="s">
        <v>237</v>
      </c>
      <c r="BQ2" s="1" t="s">
        <v>306</v>
      </c>
      <c r="BR2" s="1" t="s">
        <v>235</v>
      </c>
      <c r="BS2" s="1" t="s">
        <v>343</v>
      </c>
      <c r="BT2" s="1" t="s">
        <v>240</v>
      </c>
      <c r="BU2" s="1" t="s">
        <v>241</v>
      </c>
      <c r="BV2" s="1" t="s">
        <v>242</v>
      </c>
      <c r="BW2" s="1" t="s">
        <v>150</v>
      </c>
      <c r="BX2" s="1" t="s">
        <v>246</v>
      </c>
      <c r="BY2" s="1" t="s">
        <v>247</v>
      </c>
      <c r="BZ2" s="1" t="s">
        <v>256</v>
      </c>
      <c r="CA2" s="1" t="s">
        <v>280</v>
      </c>
      <c r="CB2" s="1" t="s">
        <v>292</v>
      </c>
      <c r="CC2" s="1" t="s">
        <v>293</v>
      </c>
      <c r="CD2" s="1" t="s">
        <v>128</v>
      </c>
    </row>
    <row r="3" spans="1:66" s="3" customFormat="1" ht="12.75">
      <c r="A3" s="3">
        <v>1</v>
      </c>
      <c r="C3" s="3" t="s">
        <v>299</v>
      </c>
      <c r="D3" s="3" t="s">
        <v>211</v>
      </c>
      <c r="E3" s="3" t="s">
        <v>221</v>
      </c>
      <c r="H3" s="22" t="s">
        <v>417</v>
      </c>
      <c r="I3" s="22"/>
      <c r="J3" s="22"/>
      <c r="K3" s="22" t="s">
        <v>420</v>
      </c>
      <c r="L3" s="22"/>
      <c r="R3" s="3">
        <v>1</v>
      </c>
      <c r="W3" s="3">
        <v>1</v>
      </c>
      <c r="BN3" s="3">
        <v>1</v>
      </c>
    </row>
    <row r="4" spans="1:69" ht="12.75">
      <c r="A4" s="1">
        <v>2</v>
      </c>
      <c r="C4" s="1" t="s">
        <v>418</v>
      </c>
      <c r="D4" s="1" t="s">
        <v>212</v>
      </c>
      <c r="E4" s="1" t="s">
        <v>213</v>
      </c>
      <c r="H4" s="1" t="s">
        <v>155</v>
      </c>
      <c r="I4" s="2" t="s">
        <v>259</v>
      </c>
      <c r="L4" s="2"/>
      <c r="N4" s="1">
        <v>2</v>
      </c>
      <c r="R4" s="1">
        <v>2</v>
      </c>
      <c r="BQ4" s="1">
        <v>2</v>
      </c>
    </row>
    <row r="5" spans="1:35" ht="12.75">
      <c r="A5" s="1">
        <v>3</v>
      </c>
      <c r="C5" s="1" t="s">
        <v>307</v>
      </c>
      <c r="D5" s="1" t="s">
        <v>212</v>
      </c>
      <c r="E5" s="1" t="s">
        <v>214</v>
      </c>
      <c r="H5" s="1" t="s">
        <v>155</v>
      </c>
      <c r="I5" s="2" t="s">
        <v>259</v>
      </c>
      <c r="L5" s="2"/>
      <c r="N5" s="1">
        <v>3</v>
      </c>
      <c r="O5" s="1">
        <v>3</v>
      </c>
      <c r="Q5" s="1">
        <v>3</v>
      </c>
      <c r="R5" s="1">
        <v>3</v>
      </c>
      <c r="T5" s="1">
        <v>3</v>
      </c>
      <c r="V5" s="1">
        <v>3</v>
      </c>
      <c r="W5" s="1">
        <v>3</v>
      </c>
      <c r="AI5" s="1">
        <v>3</v>
      </c>
    </row>
    <row r="6" spans="1:23" ht="12.75">
      <c r="A6" s="1">
        <v>4</v>
      </c>
      <c r="C6" s="1" t="s">
        <v>309</v>
      </c>
      <c r="D6" s="1" t="s">
        <v>211</v>
      </c>
      <c r="E6" s="1" t="s">
        <v>214</v>
      </c>
      <c r="H6" s="2"/>
      <c r="I6" s="2" t="s">
        <v>259</v>
      </c>
      <c r="J6" s="2"/>
      <c r="K6" s="2"/>
      <c r="L6" s="2"/>
      <c r="M6" s="1">
        <v>4</v>
      </c>
      <c r="N6" s="1">
        <v>4</v>
      </c>
      <c r="O6" s="1">
        <v>4</v>
      </c>
      <c r="R6" s="1">
        <v>4</v>
      </c>
      <c r="W6" s="1">
        <v>4</v>
      </c>
    </row>
    <row r="7" spans="1:67" ht="12.75">
      <c r="A7" s="1">
        <v>6</v>
      </c>
      <c r="C7" s="1" t="s">
        <v>472</v>
      </c>
      <c r="D7" s="1" t="s">
        <v>212</v>
      </c>
      <c r="E7" s="1" t="s">
        <v>214</v>
      </c>
      <c r="F7" s="2" t="s">
        <v>154</v>
      </c>
      <c r="G7" s="1" t="s">
        <v>512</v>
      </c>
      <c r="H7" s="1" t="s">
        <v>155</v>
      </c>
      <c r="J7" s="2"/>
      <c r="K7" s="2" t="s">
        <v>420</v>
      </c>
      <c r="L7" s="2" t="s">
        <v>420</v>
      </c>
      <c r="M7" s="1">
        <v>6</v>
      </c>
      <c r="N7" s="1">
        <v>6</v>
      </c>
      <c r="O7" s="1">
        <v>6</v>
      </c>
      <c r="P7" s="1">
        <v>6</v>
      </c>
      <c r="Q7" s="1">
        <v>6</v>
      </c>
      <c r="R7" s="1">
        <v>6</v>
      </c>
      <c r="S7" s="1">
        <v>6</v>
      </c>
      <c r="U7" s="1">
        <v>6</v>
      </c>
      <c r="X7" s="1">
        <v>6</v>
      </c>
      <c r="Z7" s="1">
        <v>6</v>
      </c>
      <c r="AA7" s="1">
        <v>6</v>
      </c>
      <c r="AC7" s="1">
        <v>6</v>
      </c>
      <c r="AF7" s="1">
        <v>6</v>
      </c>
      <c r="AJ7" s="1">
        <v>6</v>
      </c>
      <c r="AK7" s="1">
        <v>6</v>
      </c>
      <c r="BO7" s="1">
        <v>6</v>
      </c>
    </row>
    <row r="8" spans="1:43" ht="12.75">
      <c r="A8" s="1">
        <v>7</v>
      </c>
      <c r="C8" s="1" t="s">
        <v>319</v>
      </c>
      <c r="D8" s="1" t="s">
        <v>212</v>
      </c>
      <c r="E8" s="1" t="s">
        <v>215</v>
      </c>
      <c r="G8" s="2"/>
      <c r="H8" s="1" t="s">
        <v>155</v>
      </c>
      <c r="I8" s="2" t="s">
        <v>259</v>
      </c>
      <c r="L8" s="2"/>
      <c r="M8" s="1">
        <v>7</v>
      </c>
      <c r="N8" s="1">
        <v>7</v>
      </c>
      <c r="O8" s="1">
        <v>7</v>
      </c>
      <c r="P8" s="1">
        <v>7</v>
      </c>
      <c r="Q8" s="1">
        <v>7</v>
      </c>
      <c r="R8" s="1">
        <v>7</v>
      </c>
      <c r="S8" s="1">
        <v>7</v>
      </c>
      <c r="U8" s="1">
        <v>7</v>
      </c>
      <c r="AQ8" s="1">
        <v>7</v>
      </c>
    </row>
    <row r="9" spans="1:19" ht="12.75">
      <c r="A9" s="1">
        <v>8</v>
      </c>
      <c r="C9" s="1" t="s">
        <v>320</v>
      </c>
      <c r="D9" s="1" t="s">
        <v>211</v>
      </c>
      <c r="E9" s="1" t="s">
        <v>215</v>
      </c>
      <c r="G9" s="2"/>
      <c r="H9" s="1" t="s">
        <v>155</v>
      </c>
      <c r="I9" s="2" t="s">
        <v>259</v>
      </c>
      <c r="L9" s="2"/>
      <c r="M9" s="1">
        <v>8</v>
      </c>
      <c r="N9" s="1">
        <v>8</v>
      </c>
      <c r="O9" s="1">
        <v>8</v>
      </c>
      <c r="Q9" s="1">
        <v>8</v>
      </c>
      <c r="R9" s="1">
        <v>8</v>
      </c>
      <c r="S9" s="1">
        <v>8</v>
      </c>
    </row>
    <row r="10" spans="1:70" ht="12.75">
      <c r="A10" s="1">
        <v>9</v>
      </c>
      <c r="C10" s="1" t="s">
        <v>216</v>
      </c>
      <c r="D10" s="1" t="s">
        <v>212</v>
      </c>
      <c r="E10" s="1" t="s">
        <v>213</v>
      </c>
      <c r="G10" s="2"/>
      <c r="H10" s="2" t="s">
        <v>155</v>
      </c>
      <c r="I10" s="2"/>
      <c r="J10" s="2"/>
      <c r="K10" s="2"/>
      <c r="L10" s="2"/>
      <c r="M10" s="1">
        <v>9</v>
      </c>
      <c r="N10" s="1">
        <v>9</v>
      </c>
      <c r="O10" s="1">
        <v>9</v>
      </c>
      <c r="Q10" s="1">
        <v>9</v>
      </c>
      <c r="R10" s="1">
        <v>9</v>
      </c>
      <c r="S10" s="1">
        <v>9</v>
      </c>
      <c r="T10" s="1">
        <v>9</v>
      </c>
      <c r="V10" s="1">
        <v>9</v>
      </c>
      <c r="AI10" s="1">
        <v>9</v>
      </c>
      <c r="BN10" s="1" t="s">
        <v>234</v>
      </c>
      <c r="BR10" s="1">
        <v>9</v>
      </c>
    </row>
    <row r="11" spans="1:21" ht="12.75">
      <c r="A11" s="1">
        <v>10</v>
      </c>
      <c r="C11" s="1" t="s">
        <v>322</v>
      </c>
      <c r="D11" s="1" t="s">
        <v>212</v>
      </c>
      <c r="E11" s="1" t="s">
        <v>213</v>
      </c>
      <c r="F11" s="1" t="s">
        <v>519</v>
      </c>
      <c r="G11" s="2"/>
      <c r="H11" s="1" t="s">
        <v>155</v>
      </c>
      <c r="I11" s="1" t="s">
        <v>259</v>
      </c>
      <c r="J11" s="2"/>
      <c r="K11" s="2"/>
      <c r="L11" s="2"/>
      <c r="M11" s="1">
        <v>10</v>
      </c>
      <c r="N11" s="1">
        <v>10</v>
      </c>
      <c r="O11" s="1">
        <v>10</v>
      </c>
      <c r="Q11" s="1">
        <v>10</v>
      </c>
      <c r="R11" s="1">
        <v>10</v>
      </c>
      <c r="S11" s="1">
        <v>10</v>
      </c>
      <c r="U11" s="1">
        <v>10</v>
      </c>
    </row>
    <row r="12" spans="1:68" ht="12.75">
      <c r="A12" s="1">
        <v>11</v>
      </c>
      <c r="C12" s="1" t="s">
        <v>323</v>
      </c>
      <c r="D12" s="1" t="s">
        <v>212</v>
      </c>
      <c r="E12" s="1" t="s">
        <v>213</v>
      </c>
      <c r="F12" s="1" t="s">
        <v>510</v>
      </c>
      <c r="H12" s="2" t="s">
        <v>155</v>
      </c>
      <c r="I12" s="2" t="s">
        <v>259</v>
      </c>
      <c r="J12" s="2"/>
      <c r="K12" s="2"/>
      <c r="L12" s="2" t="s">
        <v>420</v>
      </c>
      <c r="M12" s="1">
        <v>11</v>
      </c>
      <c r="N12" s="1">
        <v>11</v>
      </c>
      <c r="O12" s="1">
        <v>11</v>
      </c>
      <c r="P12" s="1">
        <v>11</v>
      </c>
      <c r="Q12" s="1">
        <v>11</v>
      </c>
      <c r="R12" s="1">
        <v>11</v>
      </c>
      <c r="T12" s="1">
        <v>11</v>
      </c>
      <c r="W12" s="1">
        <v>11</v>
      </c>
      <c r="X12" s="1">
        <v>11</v>
      </c>
      <c r="AA12" s="1">
        <v>11</v>
      </c>
      <c r="AC12" s="1">
        <v>11</v>
      </c>
      <c r="AR12" s="1">
        <v>11</v>
      </c>
      <c r="BL12" s="1">
        <v>11</v>
      </c>
      <c r="BM12" s="1">
        <v>11</v>
      </c>
      <c r="BO12" s="1">
        <v>11</v>
      </c>
      <c r="BP12" s="1">
        <v>11</v>
      </c>
    </row>
    <row r="13" spans="1:69" ht="12.75">
      <c r="A13" s="1">
        <v>12</v>
      </c>
      <c r="C13" s="1" t="s">
        <v>326</v>
      </c>
      <c r="D13" s="1" t="s">
        <v>212</v>
      </c>
      <c r="E13" s="1" t="s">
        <v>215</v>
      </c>
      <c r="G13" s="2"/>
      <c r="H13" s="2"/>
      <c r="I13" s="2" t="s">
        <v>259</v>
      </c>
      <c r="J13" s="2"/>
      <c r="K13" s="2"/>
      <c r="L13" s="2"/>
      <c r="R13" s="1">
        <v>12</v>
      </c>
      <c r="S13" s="1">
        <v>12</v>
      </c>
      <c r="BN13" s="1" t="s">
        <v>238</v>
      </c>
      <c r="BQ13" s="1">
        <v>12</v>
      </c>
    </row>
    <row r="14" spans="1:19" ht="12.75">
      <c r="A14" s="1">
        <v>13</v>
      </c>
      <c r="C14" s="1" t="s">
        <v>327</v>
      </c>
      <c r="D14" s="1" t="s">
        <v>217</v>
      </c>
      <c r="E14" s="1" t="s">
        <v>218</v>
      </c>
      <c r="G14" s="2"/>
      <c r="H14" s="2"/>
      <c r="I14" s="2" t="s">
        <v>259</v>
      </c>
      <c r="J14" s="2"/>
      <c r="K14" s="2"/>
      <c r="L14" s="2"/>
      <c r="N14" s="1">
        <v>13</v>
      </c>
      <c r="S14" s="1">
        <v>13</v>
      </c>
    </row>
    <row r="15" spans="1:23" ht="12.75">
      <c r="A15" s="1">
        <v>14</v>
      </c>
      <c r="C15" s="1" t="s">
        <v>509</v>
      </c>
      <c r="D15" s="1" t="s">
        <v>217</v>
      </c>
      <c r="E15" s="1" t="s">
        <v>218</v>
      </c>
      <c r="G15" s="2"/>
      <c r="H15" s="1" t="s">
        <v>155</v>
      </c>
      <c r="I15" s="2" t="s">
        <v>259</v>
      </c>
      <c r="J15" s="2"/>
      <c r="K15" s="2"/>
      <c r="L15" s="2"/>
      <c r="M15" s="1">
        <v>14</v>
      </c>
      <c r="N15" s="1">
        <v>14</v>
      </c>
      <c r="O15" s="1">
        <v>14</v>
      </c>
      <c r="Q15" s="1">
        <v>14</v>
      </c>
      <c r="R15" s="1">
        <v>14</v>
      </c>
      <c r="S15" s="1">
        <v>14</v>
      </c>
      <c r="T15" s="1">
        <v>14</v>
      </c>
      <c r="W15" s="1" t="s">
        <v>239</v>
      </c>
    </row>
    <row r="16" spans="1:74" ht="12.75">
      <c r="A16" s="1">
        <v>15</v>
      </c>
      <c r="C16" s="1" t="s">
        <v>329</v>
      </c>
      <c r="D16" s="1" t="s">
        <v>211</v>
      </c>
      <c r="E16" s="1" t="s">
        <v>221</v>
      </c>
      <c r="G16" s="2"/>
      <c r="H16" s="2" t="s">
        <v>155</v>
      </c>
      <c r="J16" s="2"/>
      <c r="K16" s="2"/>
      <c r="L16" s="2"/>
      <c r="M16" s="1">
        <v>15</v>
      </c>
      <c r="P16" s="1">
        <v>15</v>
      </c>
      <c r="Q16" s="1">
        <v>15</v>
      </c>
      <c r="S16" s="1">
        <v>15</v>
      </c>
      <c r="AA16" s="1">
        <v>15</v>
      </c>
      <c r="AE16" s="1">
        <v>15</v>
      </c>
      <c r="AL16" s="1">
        <v>15</v>
      </c>
      <c r="AS16" s="1">
        <v>15</v>
      </c>
      <c r="BM16" s="1" t="s">
        <v>229</v>
      </c>
      <c r="BN16" s="1">
        <v>15</v>
      </c>
      <c r="BO16" s="1">
        <v>15</v>
      </c>
      <c r="BP16" s="1">
        <v>15</v>
      </c>
      <c r="BT16" s="1">
        <v>15</v>
      </c>
      <c r="BU16" s="1">
        <v>15</v>
      </c>
      <c r="BV16" s="1">
        <v>15</v>
      </c>
    </row>
    <row r="17" spans="1:12" ht="12.75">
      <c r="A17" s="1">
        <v>16</v>
      </c>
      <c r="B17" s="1" t="s">
        <v>513</v>
      </c>
      <c r="C17" s="1" t="s">
        <v>330</v>
      </c>
      <c r="D17" s="1" t="s">
        <v>212</v>
      </c>
      <c r="E17" s="1" t="s">
        <v>218</v>
      </c>
      <c r="F17" s="2" t="s">
        <v>154</v>
      </c>
      <c r="G17" s="2"/>
      <c r="H17" s="2"/>
      <c r="I17" s="2"/>
      <c r="J17" s="2"/>
      <c r="K17" s="2"/>
      <c r="L17" s="2"/>
    </row>
    <row r="18" spans="1:18" ht="12.75">
      <c r="A18" s="1">
        <v>17</v>
      </c>
      <c r="B18" s="1" t="s">
        <v>513</v>
      </c>
      <c r="C18" s="1" t="s">
        <v>331</v>
      </c>
      <c r="D18" s="1" t="s">
        <v>212</v>
      </c>
      <c r="E18" s="1" t="s">
        <v>218</v>
      </c>
      <c r="F18" s="2" t="s">
        <v>508</v>
      </c>
      <c r="G18" s="2"/>
      <c r="H18" s="2"/>
      <c r="I18" s="2"/>
      <c r="J18" s="2"/>
      <c r="K18" s="2"/>
      <c r="L18" s="2"/>
      <c r="N18" s="1">
        <v>17</v>
      </c>
      <c r="R18" s="1">
        <v>17</v>
      </c>
    </row>
    <row r="19" spans="1:77" ht="12.75">
      <c r="A19" s="1">
        <v>18</v>
      </c>
      <c r="C19" s="1" t="s">
        <v>332</v>
      </c>
      <c r="D19" s="1" t="s">
        <v>212</v>
      </c>
      <c r="E19" s="1" t="s">
        <v>215</v>
      </c>
      <c r="F19" s="2" t="s">
        <v>154</v>
      </c>
      <c r="G19" s="2"/>
      <c r="H19" s="2" t="s">
        <v>155</v>
      </c>
      <c r="I19" s="2"/>
      <c r="J19" s="2"/>
      <c r="K19" s="2" t="s">
        <v>420</v>
      </c>
      <c r="L19" s="2" t="s">
        <v>420</v>
      </c>
      <c r="M19" s="1">
        <v>18</v>
      </c>
      <c r="N19" s="1">
        <v>18</v>
      </c>
      <c r="O19" s="1">
        <v>18</v>
      </c>
      <c r="P19" s="1">
        <v>18</v>
      </c>
      <c r="Q19" s="1">
        <v>18</v>
      </c>
      <c r="R19" s="1">
        <v>18</v>
      </c>
      <c r="S19" s="1">
        <v>18</v>
      </c>
      <c r="BV19" s="1">
        <v>18</v>
      </c>
      <c r="BX19" s="1">
        <v>18</v>
      </c>
      <c r="BY19" s="1">
        <v>18</v>
      </c>
    </row>
    <row r="20" spans="1:46" ht="12.75">
      <c r="A20" s="1">
        <v>19</v>
      </c>
      <c r="C20" s="1" t="s">
        <v>333</v>
      </c>
      <c r="D20" s="1" t="s">
        <v>219</v>
      </c>
      <c r="E20" s="1" t="s">
        <v>220</v>
      </c>
      <c r="F20" s="1" t="s">
        <v>507</v>
      </c>
      <c r="H20" s="2" t="s">
        <v>417</v>
      </c>
      <c r="I20" s="2"/>
      <c r="J20" s="2"/>
      <c r="K20" s="2"/>
      <c r="L20" s="2"/>
      <c r="M20" s="1">
        <v>19</v>
      </c>
      <c r="N20" s="1">
        <v>19</v>
      </c>
      <c r="O20" s="1">
        <v>19</v>
      </c>
      <c r="P20" s="1">
        <v>19</v>
      </c>
      <c r="Q20" s="1">
        <v>19</v>
      </c>
      <c r="S20" s="1">
        <v>19</v>
      </c>
      <c r="T20" s="1">
        <v>19</v>
      </c>
      <c r="Z20" s="1" t="s">
        <v>248</v>
      </c>
      <c r="AM20" s="1">
        <v>19</v>
      </c>
      <c r="AT20" s="1">
        <v>19</v>
      </c>
    </row>
    <row r="21" spans="1:25" ht="12.75">
      <c r="A21" s="1">
        <v>20</v>
      </c>
      <c r="C21" s="1" t="s">
        <v>335</v>
      </c>
      <c r="D21" s="1" t="s">
        <v>212</v>
      </c>
      <c r="E21" s="1" t="s">
        <v>220</v>
      </c>
      <c r="F21" s="2" t="s">
        <v>506</v>
      </c>
      <c r="G21" s="2"/>
      <c r="H21" s="1" t="s">
        <v>155</v>
      </c>
      <c r="I21" s="2"/>
      <c r="J21" s="2"/>
      <c r="K21" s="2"/>
      <c r="L21" s="2"/>
      <c r="M21" s="1">
        <v>20</v>
      </c>
      <c r="Q21" s="1">
        <v>20</v>
      </c>
      <c r="S21" s="1">
        <v>20</v>
      </c>
      <c r="Y21" s="1" t="s">
        <v>250</v>
      </c>
    </row>
    <row r="22" spans="1:28" ht="12.75">
      <c r="A22" s="1">
        <v>21</v>
      </c>
      <c r="B22" s="1" t="s">
        <v>521</v>
      </c>
      <c r="C22" s="1" t="s">
        <v>337</v>
      </c>
      <c r="D22" s="1" t="s">
        <v>212</v>
      </c>
      <c r="E22" s="1" t="s">
        <v>220</v>
      </c>
      <c r="G22" s="2"/>
      <c r="H22" s="2" t="s">
        <v>520</v>
      </c>
      <c r="I22" s="2"/>
      <c r="J22" s="2"/>
      <c r="K22" s="2"/>
      <c r="L22" s="2"/>
      <c r="M22" s="1">
        <v>21</v>
      </c>
      <c r="N22" s="1" t="s">
        <v>251</v>
      </c>
      <c r="O22" s="1">
        <v>21</v>
      </c>
      <c r="P22" s="1">
        <v>21</v>
      </c>
      <c r="R22" s="1">
        <v>21</v>
      </c>
      <c r="S22" s="1">
        <v>21</v>
      </c>
      <c r="W22" s="1">
        <v>21</v>
      </c>
      <c r="Y22" s="1" t="s">
        <v>251</v>
      </c>
      <c r="AB22" s="1">
        <v>21</v>
      </c>
    </row>
    <row r="23" spans="1:65" ht="12.75">
      <c r="A23" s="1">
        <v>22</v>
      </c>
      <c r="C23" s="1" t="s">
        <v>338</v>
      </c>
      <c r="D23" s="1" t="s">
        <v>211</v>
      </c>
      <c r="E23" s="1" t="s">
        <v>220</v>
      </c>
      <c r="G23" s="2"/>
      <c r="H23" s="2"/>
      <c r="I23" s="2" t="s">
        <v>259</v>
      </c>
      <c r="J23" s="2"/>
      <c r="K23" s="2"/>
      <c r="L23" s="2"/>
      <c r="M23" s="1">
        <v>22</v>
      </c>
      <c r="N23" s="1">
        <v>22</v>
      </c>
      <c r="O23" s="1">
        <v>22</v>
      </c>
      <c r="S23" s="1">
        <v>22</v>
      </c>
      <c r="BL23" s="1">
        <v>22</v>
      </c>
      <c r="BM23" s="1">
        <v>22</v>
      </c>
    </row>
    <row r="24" spans="1:12" ht="12.75">
      <c r="A24" s="1">
        <v>23</v>
      </c>
      <c r="B24" s="1" t="s">
        <v>513</v>
      </c>
      <c r="C24" s="1" t="s">
        <v>339</v>
      </c>
      <c r="D24" s="1" t="s">
        <v>211</v>
      </c>
      <c r="E24" s="1" t="s">
        <v>215</v>
      </c>
      <c r="F24" s="2" t="s">
        <v>154</v>
      </c>
      <c r="G24" s="2"/>
      <c r="H24" s="2"/>
      <c r="I24" s="2"/>
      <c r="J24" s="2"/>
      <c r="K24" s="2"/>
      <c r="L24" s="2"/>
    </row>
    <row r="25" spans="1:70" ht="12.75">
      <c r="A25" s="1">
        <v>24</v>
      </c>
      <c r="B25" s="1" t="s">
        <v>514</v>
      </c>
      <c r="C25" s="1" t="s">
        <v>340</v>
      </c>
      <c r="D25" s="1" t="s">
        <v>211</v>
      </c>
      <c r="E25" s="1" t="s">
        <v>221</v>
      </c>
      <c r="F25" s="2" t="s">
        <v>154</v>
      </c>
      <c r="G25" s="1" t="s">
        <v>512</v>
      </c>
      <c r="H25" s="1" t="s">
        <v>155</v>
      </c>
      <c r="J25" s="2"/>
      <c r="K25" s="2"/>
      <c r="L25" s="2"/>
      <c r="S25" s="1">
        <v>24</v>
      </c>
      <c r="BN25" s="1" t="s">
        <v>253</v>
      </c>
      <c r="BR25" s="1">
        <v>24</v>
      </c>
    </row>
    <row r="26" spans="1:47" ht="12.75">
      <c r="A26" s="1">
        <v>25</v>
      </c>
      <c r="C26" s="1" t="s">
        <v>341</v>
      </c>
      <c r="D26" s="1" t="s">
        <v>211</v>
      </c>
      <c r="E26" s="1" t="s">
        <v>221</v>
      </c>
      <c r="G26" s="2"/>
      <c r="H26" s="2" t="s">
        <v>155</v>
      </c>
      <c r="I26" s="2"/>
      <c r="J26" s="2"/>
      <c r="K26" s="2"/>
      <c r="L26" s="2"/>
      <c r="R26" s="1">
        <v>25</v>
      </c>
      <c r="T26" s="1">
        <v>25</v>
      </c>
      <c r="AU26" s="1">
        <v>25</v>
      </c>
    </row>
    <row r="27" spans="1:78" ht="12.75">
      <c r="A27" s="1">
        <v>26</v>
      </c>
      <c r="C27" s="1" t="s">
        <v>342</v>
      </c>
      <c r="D27" s="1" t="s">
        <v>212</v>
      </c>
      <c r="E27" s="1" t="s">
        <v>215</v>
      </c>
      <c r="G27" s="2"/>
      <c r="H27" s="2" t="s">
        <v>155</v>
      </c>
      <c r="I27" s="2"/>
      <c r="J27" s="2"/>
      <c r="K27" s="2"/>
      <c r="L27" s="2"/>
      <c r="M27" s="1">
        <v>26</v>
      </c>
      <c r="N27" s="1">
        <v>26</v>
      </c>
      <c r="O27" s="1">
        <v>26</v>
      </c>
      <c r="Q27" s="1">
        <v>26</v>
      </c>
      <c r="R27" s="1">
        <v>26</v>
      </c>
      <c r="S27" s="1">
        <v>26</v>
      </c>
      <c r="T27" s="1">
        <v>26</v>
      </c>
      <c r="W27" s="1" t="s">
        <v>255</v>
      </c>
      <c r="AA27" s="1">
        <v>26</v>
      </c>
      <c r="AD27" s="1">
        <v>26</v>
      </c>
      <c r="AE27" s="1">
        <v>26</v>
      </c>
      <c r="BS27" s="1">
        <v>26</v>
      </c>
      <c r="BZ27" s="1">
        <v>26</v>
      </c>
    </row>
    <row r="28" spans="1:67" ht="12.75">
      <c r="A28" s="1">
        <v>27</v>
      </c>
      <c r="C28" s="1" t="s">
        <v>345</v>
      </c>
      <c r="D28" s="1" t="s">
        <v>212</v>
      </c>
      <c r="E28" s="1" t="s">
        <v>215</v>
      </c>
      <c r="G28" s="2"/>
      <c r="H28" s="2" t="s">
        <v>155</v>
      </c>
      <c r="I28" s="2"/>
      <c r="J28" s="2"/>
      <c r="K28" s="2"/>
      <c r="L28" s="2" t="s">
        <v>420</v>
      </c>
      <c r="M28" s="1">
        <v>27</v>
      </c>
      <c r="N28" s="1">
        <v>27</v>
      </c>
      <c r="O28" s="1">
        <v>27</v>
      </c>
      <c r="P28" s="1">
        <v>27</v>
      </c>
      <c r="Q28" s="1">
        <v>27</v>
      </c>
      <c r="R28" s="1">
        <v>27</v>
      </c>
      <c r="S28" s="1">
        <v>27</v>
      </c>
      <c r="X28" s="1">
        <v>27</v>
      </c>
      <c r="Z28" s="1">
        <v>27</v>
      </c>
      <c r="BL28" s="1">
        <v>27</v>
      </c>
      <c r="BM28" s="1">
        <v>27</v>
      </c>
      <c r="BO28" s="1">
        <v>27</v>
      </c>
    </row>
    <row r="29" spans="1:19" ht="13.5" customHeight="1">
      <c r="A29" s="1">
        <v>28</v>
      </c>
      <c r="C29" s="1" t="s">
        <v>208</v>
      </c>
      <c r="D29" s="1" t="s">
        <v>212</v>
      </c>
      <c r="E29" s="1" t="s">
        <v>215</v>
      </c>
      <c r="G29" s="2"/>
      <c r="H29" s="2" t="s">
        <v>155</v>
      </c>
      <c r="I29" s="2" t="s">
        <v>259</v>
      </c>
      <c r="J29" s="2"/>
      <c r="K29" s="2"/>
      <c r="L29" s="2"/>
      <c r="M29" s="1">
        <v>28</v>
      </c>
      <c r="O29" s="1">
        <v>28</v>
      </c>
      <c r="R29" s="1">
        <v>28</v>
      </c>
      <c r="S29" s="1">
        <v>28</v>
      </c>
    </row>
    <row r="30" spans="1:25" ht="12.75">
      <c r="A30" s="1">
        <v>29</v>
      </c>
      <c r="C30" s="1" t="s">
        <v>257</v>
      </c>
      <c r="D30" s="1" t="s">
        <v>212</v>
      </c>
      <c r="E30" s="1" t="s">
        <v>220</v>
      </c>
      <c r="H30" s="2" t="s">
        <v>155</v>
      </c>
      <c r="I30" s="1" t="s">
        <v>259</v>
      </c>
      <c r="J30" s="2"/>
      <c r="K30" s="2"/>
      <c r="M30" s="1">
        <v>29</v>
      </c>
      <c r="N30" s="1" t="s">
        <v>262</v>
      </c>
      <c r="O30" s="1">
        <v>29</v>
      </c>
      <c r="Q30" s="1">
        <v>29</v>
      </c>
      <c r="R30" s="1">
        <v>29</v>
      </c>
      <c r="S30" s="1">
        <v>29</v>
      </c>
      <c r="Y30" s="1" t="s">
        <v>262</v>
      </c>
    </row>
    <row r="31" spans="1:40" s="3" customFormat="1" ht="12.75">
      <c r="A31" s="3">
        <v>30</v>
      </c>
      <c r="C31" s="3" t="s">
        <v>515</v>
      </c>
      <c r="D31" s="3" t="s">
        <v>212</v>
      </c>
      <c r="E31" s="3" t="s">
        <v>221</v>
      </c>
      <c r="F31" s="3" t="s">
        <v>516</v>
      </c>
      <c r="H31" s="3" t="s">
        <v>155</v>
      </c>
      <c r="K31" s="3" t="s">
        <v>420</v>
      </c>
      <c r="M31" s="3">
        <v>30</v>
      </c>
      <c r="N31" s="3" t="s">
        <v>263</v>
      </c>
      <c r="P31" s="3">
        <v>30</v>
      </c>
      <c r="Q31" s="3">
        <v>30</v>
      </c>
      <c r="T31" s="3">
        <v>30</v>
      </c>
      <c r="Y31" s="3" t="s">
        <v>263</v>
      </c>
      <c r="AN31" s="3">
        <v>30</v>
      </c>
    </row>
    <row r="32" spans="1:48" s="3" customFormat="1" ht="12.75">
      <c r="A32" s="3">
        <v>31</v>
      </c>
      <c r="B32" s="1" t="s">
        <v>513</v>
      </c>
      <c r="C32" s="3" t="s">
        <v>265</v>
      </c>
      <c r="D32" s="3" t="s">
        <v>212</v>
      </c>
      <c r="E32" s="3" t="s">
        <v>221</v>
      </c>
      <c r="F32" s="3" t="s">
        <v>261</v>
      </c>
      <c r="H32" s="3" t="s">
        <v>155</v>
      </c>
      <c r="K32" s="3" t="s">
        <v>420</v>
      </c>
      <c r="M32" s="3">
        <v>31</v>
      </c>
      <c r="N32" s="3">
        <v>31</v>
      </c>
      <c r="P32" s="3">
        <v>31</v>
      </c>
      <c r="AV32" s="3">
        <v>31</v>
      </c>
    </row>
    <row r="33" spans="1:50" ht="12.75">
      <c r="A33" s="1">
        <v>32</v>
      </c>
      <c r="B33" s="1" t="s">
        <v>517</v>
      </c>
      <c r="C33" s="1" t="s">
        <v>267</v>
      </c>
      <c r="D33" s="1" t="s">
        <v>268</v>
      </c>
      <c r="E33" s="1" t="s">
        <v>221</v>
      </c>
      <c r="H33" s="1" t="s">
        <v>155</v>
      </c>
      <c r="K33" s="1" t="s">
        <v>420</v>
      </c>
      <c r="M33" s="1">
        <v>32</v>
      </c>
      <c r="N33" s="1">
        <v>32</v>
      </c>
      <c r="O33" s="1">
        <v>32</v>
      </c>
      <c r="P33" s="1">
        <v>32</v>
      </c>
      <c r="Q33" s="1">
        <v>32</v>
      </c>
      <c r="R33" s="3">
        <v>32</v>
      </c>
      <c r="S33" s="1">
        <v>32</v>
      </c>
      <c r="U33" s="1">
        <v>32</v>
      </c>
      <c r="V33" s="1">
        <v>32</v>
      </c>
      <c r="AC33" s="3">
        <v>32</v>
      </c>
      <c r="AW33" s="3">
        <v>32</v>
      </c>
      <c r="AX33" s="3">
        <v>32</v>
      </c>
    </row>
    <row r="34" spans="1:20" ht="12.75">
      <c r="A34" s="1">
        <v>33</v>
      </c>
      <c r="C34" s="1" t="s">
        <v>271</v>
      </c>
      <c r="D34" s="1" t="s">
        <v>272</v>
      </c>
      <c r="E34" s="1" t="s">
        <v>213</v>
      </c>
      <c r="H34" s="2" t="s">
        <v>155</v>
      </c>
      <c r="I34" s="1" t="s">
        <v>259</v>
      </c>
      <c r="J34" s="2"/>
      <c r="K34" s="2"/>
      <c r="M34" s="1">
        <v>33</v>
      </c>
      <c r="N34" s="1">
        <v>33</v>
      </c>
      <c r="O34" s="1">
        <v>33</v>
      </c>
      <c r="Q34" s="1">
        <v>33</v>
      </c>
      <c r="S34" s="1">
        <v>33</v>
      </c>
      <c r="T34" s="1">
        <v>33</v>
      </c>
    </row>
    <row r="35" spans="1:69" ht="12.75">
      <c r="A35" s="1">
        <v>34</v>
      </c>
      <c r="C35" s="1" t="s">
        <v>273</v>
      </c>
      <c r="D35" s="1" t="s">
        <v>212</v>
      </c>
      <c r="E35" s="1" t="s">
        <v>213</v>
      </c>
      <c r="H35" s="2" t="s">
        <v>155</v>
      </c>
      <c r="I35" s="1" t="s">
        <v>259</v>
      </c>
      <c r="J35" s="2"/>
      <c r="K35" s="2"/>
      <c r="M35" s="1">
        <v>34</v>
      </c>
      <c r="N35" s="1">
        <v>34</v>
      </c>
      <c r="O35" s="1">
        <v>34</v>
      </c>
      <c r="Q35" s="1">
        <v>34</v>
      </c>
      <c r="R35" s="1">
        <v>34</v>
      </c>
      <c r="S35" s="1">
        <v>34</v>
      </c>
      <c r="V35" s="1">
        <v>34</v>
      </c>
      <c r="BQ35" s="1" t="s">
        <v>274</v>
      </c>
    </row>
    <row r="36" spans="1:11" ht="12.75">
      <c r="A36" s="1">
        <v>35</v>
      </c>
      <c r="C36" s="1" t="s">
        <v>275</v>
      </c>
      <c r="D36" s="1" t="s">
        <v>219</v>
      </c>
      <c r="E36" s="1" t="s">
        <v>214</v>
      </c>
      <c r="H36" s="1" t="s">
        <v>155</v>
      </c>
      <c r="I36" s="2" t="s">
        <v>259</v>
      </c>
      <c r="J36" s="2"/>
      <c r="K36" s="2"/>
    </row>
    <row r="37" spans="1:8" ht="12.75">
      <c r="A37" s="1">
        <v>36</v>
      </c>
      <c r="B37" s="1" t="s">
        <v>513</v>
      </c>
      <c r="C37" s="1" t="s">
        <v>276</v>
      </c>
      <c r="D37" s="1" t="s">
        <v>211</v>
      </c>
      <c r="E37" s="1" t="s">
        <v>215</v>
      </c>
      <c r="H37" s="1" t="s">
        <v>155</v>
      </c>
    </row>
    <row r="38" spans="1:79" ht="12.75">
      <c r="A38" s="1">
        <v>37</v>
      </c>
      <c r="C38" s="1" t="s">
        <v>277</v>
      </c>
      <c r="D38" s="1" t="s">
        <v>278</v>
      </c>
      <c r="E38" s="1" t="s">
        <v>214</v>
      </c>
      <c r="H38" s="1" t="s">
        <v>155</v>
      </c>
      <c r="M38" s="1">
        <v>37</v>
      </c>
      <c r="N38" s="1">
        <v>37</v>
      </c>
      <c r="O38" s="1">
        <v>37</v>
      </c>
      <c r="P38" s="1">
        <v>37</v>
      </c>
      <c r="Q38" s="1">
        <v>37</v>
      </c>
      <c r="R38" s="1">
        <v>37</v>
      </c>
      <c r="T38" s="1">
        <v>37</v>
      </c>
      <c r="V38" s="1">
        <v>37</v>
      </c>
      <c r="AO38" s="3">
        <v>37</v>
      </c>
      <c r="BR38" s="1">
        <v>37</v>
      </c>
      <c r="CA38" s="1">
        <v>37</v>
      </c>
    </row>
    <row r="39" spans="1:52" s="3" customFormat="1" ht="12.75">
      <c r="A39" s="3">
        <v>38</v>
      </c>
      <c r="C39" s="3" t="s">
        <v>281</v>
      </c>
      <c r="D39" s="3" t="s">
        <v>272</v>
      </c>
      <c r="E39" s="3" t="s">
        <v>215</v>
      </c>
      <c r="F39" s="3" t="s">
        <v>154</v>
      </c>
      <c r="G39" s="3" t="s">
        <v>522</v>
      </c>
      <c r="H39" s="3" t="s">
        <v>155</v>
      </c>
      <c r="K39" s="3" t="s">
        <v>420</v>
      </c>
      <c r="L39" s="3" t="s">
        <v>420</v>
      </c>
      <c r="M39" s="3">
        <v>38</v>
      </c>
      <c r="N39" s="3">
        <v>38</v>
      </c>
      <c r="O39" s="3">
        <v>38</v>
      </c>
      <c r="P39" s="3">
        <v>38</v>
      </c>
      <c r="Q39" s="3">
        <v>38</v>
      </c>
      <c r="R39" s="3">
        <v>38</v>
      </c>
      <c r="S39" s="3">
        <v>38</v>
      </c>
      <c r="U39" s="3">
        <v>38</v>
      </c>
      <c r="AB39" s="3">
        <v>38</v>
      </c>
      <c r="AD39" s="3">
        <v>38</v>
      </c>
      <c r="AG39" s="3">
        <v>38</v>
      </c>
      <c r="AY39" s="3">
        <v>38</v>
      </c>
      <c r="AZ39" s="3">
        <v>38</v>
      </c>
    </row>
    <row r="40" spans="1:25" ht="12.75">
      <c r="A40" s="1">
        <v>39</v>
      </c>
      <c r="C40" s="1" t="s">
        <v>285</v>
      </c>
      <c r="D40" s="1" t="s">
        <v>272</v>
      </c>
      <c r="E40" s="1" t="s">
        <v>220</v>
      </c>
      <c r="K40" s="1" t="s">
        <v>420</v>
      </c>
      <c r="M40" s="1">
        <v>39</v>
      </c>
      <c r="N40" s="3" t="s">
        <v>286</v>
      </c>
      <c r="O40" s="1">
        <v>39</v>
      </c>
      <c r="P40" s="1">
        <v>39</v>
      </c>
      <c r="Q40" s="1">
        <v>39</v>
      </c>
      <c r="S40" s="1">
        <v>39</v>
      </c>
      <c r="T40" s="1">
        <v>39</v>
      </c>
      <c r="Y40" s="1" t="s">
        <v>286</v>
      </c>
    </row>
    <row r="41" spans="1:81" ht="12.75">
      <c r="A41" s="1">
        <v>40</v>
      </c>
      <c r="C41" s="1" t="s">
        <v>287</v>
      </c>
      <c r="D41" s="1" t="s">
        <v>212</v>
      </c>
      <c r="E41" s="1" t="s">
        <v>215</v>
      </c>
      <c r="F41" s="59" t="s">
        <v>154</v>
      </c>
      <c r="G41" s="59" t="s">
        <v>522</v>
      </c>
      <c r="H41" s="59" t="s">
        <v>155</v>
      </c>
      <c r="K41" s="1" t="s">
        <v>511</v>
      </c>
      <c r="L41" s="1" t="s">
        <v>420</v>
      </c>
      <c r="M41" s="1">
        <v>40</v>
      </c>
      <c r="O41" s="1">
        <v>40</v>
      </c>
      <c r="X41" s="1">
        <v>40</v>
      </c>
      <c r="Z41" s="1">
        <v>40</v>
      </c>
      <c r="AB41" s="1">
        <v>40</v>
      </c>
      <c r="AF41" s="1">
        <v>40</v>
      </c>
      <c r="AG41" s="1">
        <v>40</v>
      </c>
      <c r="BA41" s="1">
        <v>40</v>
      </c>
      <c r="BB41" s="1">
        <v>40</v>
      </c>
      <c r="BC41" s="1">
        <v>40</v>
      </c>
      <c r="BD41" s="1">
        <v>40</v>
      </c>
      <c r="BE41" s="1">
        <v>40</v>
      </c>
      <c r="BO41" s="1">
        <v>40</v>
      </c>
      <c r="BS41" s="1">
        <v>40</v>
      </c>
      <c r="BU41" s="1">
        <v>40</v>
      </c>
      <c r="CB41" s="1">
        <v>40</v>
      </c>
      <c r="CC41" s="1">
        <v>40</v>
      </c>
    </row>
    <row r="42" spans="1:9" ht="12.75">
      <c r="A42" s="1">
        <v>41</v>
      </c>
      <c r="B42" s="1" t="s">
        <v>513</v>
      </c>
      <c r="C42" s="1" t="s">
        <v>294</v>
      </c>
      <c r="D42" s="1" t="s">
        <v>295</v>
      </c>
      <c r="E42" s="1" t="s">
        <v>296</v>
      </c>
      <c r="I42" s="1" t="s">
        <v>259</v>
      </c>
    </row>
    <row r="43" spans="1:71" s="3" customFormat="1" ht="12.75">
      <c r="A43" s="3">
        <v>42</v>
      </c>
      <c r="C43" s="3" t="s">
        <v>123</v>
      </c>
      <c r="D43" s="3" t="s">
        <v>212</v>
      </c>
      <c r="E43" s="3" t="s">
        <v>215</v>
      </c>
      <c r="G43" s="3" t="s">
        <v>421</v>
      </c>
      <c r="H43" s="3" t="s">
        <v>155</v>
      </c>
      <c r="K43" s="3" t="s">
        <v>420</v>
      </c>
      <c r="L43" s="3" t="s">
        <v>420</v>
      </c>
      <c r="M43" s="3">
        <v>42</v>
      </c>
      <c r="N43" s="3">
        <v>42</v>
      </c>
      <c r="O43" s="3">
        <v>42</v>
      </c>
      <c r="Q43" s="3">
        <v>42</v>
      </c>
      <c r="R43" s="3">
        <v>42</v>
      </c>
      <c r="S43" s="3">
        <v>42</v>
      </c>
      <c r="AH43" s="3">
        <v>42</v>
      </c>
      <c r="BP43" s="3">
        <v>42</v>
      </c>
      <c r="BR43" s="3">
        <v>42</v>
      </c>
      <c r="BS43" s="3">
        <v>42</v>
      </c>
    </row>
    <row r="44" spans="1:33" ht="12.75">
      <c r="A44" s="1">
        <v>43</v>
      </c>
      <c r="C44" s="1" t="s">
        <v>298</v>
      </c>
      <c r="D44" s="1" t="s">
        <v>211</v>
      </c>
      <c r="E44" s="1" t="s">
        <v>215</v>
      </c>
      <c r="F44" s="59" t="s">
        <v>154</v>
      </c>
      <c r="G44" s="59" t="s">
        <v>522</v>
      </c>
      <c r="H44" s="59" t="s">
        <v>155</v>
      </c>
      <c r="L44" s="1" t="s">
        <v>420</v>
      </c>
      <c r="M44" s="1">
        <v>43</v>
      </c>
      <c r="O44" s="1">
        <v>43</v>
      </c>
      <c r="Q44" s="1">
        <v>43</v>
      </c>
      <c r="S44" s="1">
        <v>43</v>
      </c>
      <c r="AB44" s="1">
        <v>43</v>
      </c>
      <c r="AE44" s="1">
        <v>43</v>
      </c>
      <c r="AG44" s="1">
        <v>43</v>
      </c>
    </row>
    <row r="45" spans="1:58" ht="12.75">
      <c r="A45" s="1">
        <v>44</v>
      </c>
      <c r="C45" s="1" t="s">
        <v>124</v>
      </c>
      <c r="D45" s="1" t="s">
        <v>211</v>
      </c>
      <c r="E45" s="1" t="s">
        <v>215</v>
      </c>
      <c r="F45" s="59" t="s">
        <v>154</v>
      </c>
      <c r="G45" s="59"/>
      <c r="H45" s="59" t="s">
        <v>155</v>
      </c>
      <c r="L45" s="1" t="s">
        <v>420</v>
      </c>
      <c r="N45" s="1">
        <v>44</v>
      </c>
      <c r="R45" s="1">
        <v>44</v>
      </c>
      <c r="AD45" s="1">
        <v>44</v>
      </c>
      <c r="BF45" s="1">
        <v>44</v>
      </c>
    </row>
    <row r="46" spans="1:82" s="3" customFormat="1" ht="12.75">
      <c r="A46" s="3">
        <v>45</v>
      </c>
      <c r="C46" s="3" t="s">
        <v>126</v>
      </c>
      <c r="D46" s="3" t="s">
        <v>127</v>
      </c>
      <c r="E46" s="3" t="s">
        <v>213</v>
      </c>
      <c r="F46" s="3" t="s">
        <v>423</v>
      </c>
      <c r="H46" s="3" t="s">
        <v>155</v>
      </c>
      <c r="K46" s="3" t="s">
        <v>420</v>
      </c>
      <c r="L46" s="3" t="s">
        <v>420</v>
      </c>
      <c r="M46" s="3">
        <v>45</v>
      </c>
      <c r="P46" s="3">
        <v>45</v>
      </c>
      <c r="S46" s="3">
        <v>45</v>
      </c>
      <c r="U46" s="3">
        <v>45</v>
      </c>
      <c r="AL46" s="3">
        <v>45</v>
      </c>
      <c r="BG46" s="3">
        <v>45</v>
      </c>
      <c r="BP46" s="3">
        <v>45</v>
      </c>
      <c r="CD46" s="3">
        <v>45</v>
      </c>
    </row>
    <row r="47" spans="1:69" s="3" customFormat="1" ht="12.75">
      <c r="A47" s="3">
        <v>46</v>
      </c>
      <c r="C47" s="3" t="s">
        <v>130</v>
      </c>
      <c r="D47" s="3" t="s">
        <v>212</v>
      </c>
      <c r="E47" s="3" t="s">
        <v>218</v>
      </c>
      <c r="H47" s="3" t="s">
        <v>155</v>
      </c>
      <c r="I47" s="3" t="s">
        <v>422</v>
      </c>
      <c r="K47" s="3" t="s">
        <v>420</v>
      </c>
      <c r="L47" s="3" t="s">
        <v>420</v>
      </c>
      <c r="M47" s="3">
        <v>46</v>
      </c>
      <c r="P47" s="3">
        <v>46</v>
      </c>
      <c r="Q47" s="3">
        <v>46</v>
      </c>
      <c r="R47" s="3">
        <v>46</v>
      </c>
      <c r="U47" s="3">
        <v>46</v>
      </c>
      <c r="BQ47" s="3">
        <v>46</v>
      </c>
    </row>
    <row r="48" spans="1:11" s="3" customFormat="1" ht="12.75">
      <c r="A48" s="3">
        <v>47</v>
      </c>
      <c r="C48" s="3" t="s">
        <v>131</v>
      </c>
      <c r="D48" s="3" t="s">
        <v>212</v>
      </c>
      <c r="E48" s="3" t="s">
        <v>213</v>
      </c>
      <c r="H48" s="3" t="s">
        <v>155</v>
      </c>
      <c r="I48" s="3" t="s">
        <v>422</v>
      </c>
      <c r="K48" s="3" t="s">
        <v>420</v>
      </c>
    </row>
    <row r="49" spans="1:65" ht="12.75">
      <c r="A49" s="1">
        <v>48</v>
      </c>
      <c r="C49" s="1" t="s">
        <v>132</v>
      </c>
      <c r="D49" s="1" t="s">
        <v>211</v>
      </c>
      <c r="E49" s="1" t="s">
        <v>133</v>
      </c>
      <c r="H49" s="1" t="s">
        <v>155</v>
      </c>
      <c r="I49" s="1" t="s">
        <v>259</v>
      </c>
      <c r="K49" s="1" t="s">
        <v>420</v>
      </c>
      <c r="M49" s="1">
        <v>48</v>
      </c>
      <c r="N49" s="1">
        <v>48</v>
      </c>
      <c r="O49" s="3">
        <v>48</v>
      </c>
      <c r="P49" s="3"/>
      <c r="Q49" s="1">
        <v>48</v>
      </c>
      <c r="R49" s="3">
        <v>48</v>
      </c>
      <c r="S49" s="1">
        <v>48</v>
      </c>
      <c r="BL49" s="1">
        <v>48</v>
      </c>
      <c r="BM49" s="1">
        <v>48</v>
      </c>
    </row>
    <row r="50" spans="1:65" ht="12.75">
      <c r="A50" s="1">
        <v>49</v>
      </c>
      <c r="C50" s="1" t="s">
        <v>134</v>
      </c>
      <c r="D50" s="1" t="s">
        <v>211</v>
      </c>
      <c r="E50" s="1" t="s">
        <v>133</v>
      </c>
      <c r="H50" s="1" t="s">
        <v>155</v>
      </c>
      <c r="I50" s="1" t="s">
        <v>259</v>
      </c>
      <c r="M50" s="1">
        <v>49</v>
      </c>
      <c r="N50" s="1">
        <v>49</v>
      </c>
      <c r="O50" s="1">
        <v>49</v>
      </c>
      <c r="Q50" s="1">
        <v>49</v>
      </c>
      <c r="S50" s="1">
        <v>49</v>
      </c>
      <c r="BL50" s="1">
        <v>49</v>
      </c>
      <c r="BM50" s="1">
        <v>49</v>
      </c>
    </row>
    <row r="51" spans="1:64" ht="12.75">
      <c r="A51" s="1">
        <v>50</v>
      </c>
      <c r="C51" s="1" t="s">
        <v>135</v>
      </c>
      <c r="D51" s="1" t="s">
        <v>211</v>
      </c>
      <c r="E51" s="1" t="s">
        <v>220</v>
      </c>
      <c r="H51" s="1" t="s">
        <v>155</v>
      </c>
      <c r="K51" s="1" t="s">
        <v>420</v>
      </c>
      <c r="M51" s="1">
        <v>50</v>
      </c>
      <c r="N51" s="1">
        <v>50</v>
      </c>
      <c r="O51" s="1">
        <v>50</v>
      </c>
      <c r="Q51" s="1">
        <v>50</v>
      </c>
      <c r="R51" s="3">
        <v>50</v>
      </c>
      <c r="X51" s="3">
        <v>50</v>
      </c>
      <c r="Z51" s="3">
        <v>50</v>
      </c>
      <c r="AM51" s="3">
        <v>50</v>
      </c>
      <c r="AO51" s="3">
        <v>50</v>
      </c>
      <c r="AP51" s="3">
        <v>50</v>
      </c>
      <c r="BH51" s="3">
        <v>50</v>
      </c>
      <c r="BI51" s="3">
        <v>50</v>
      </c>
      <c r="BL51" s="1">
        <v>50</v>
      </c>
    </row>
    <row r="52" spans="1:15" s="3" customFormat="1" ht="12.75">
      <c r="A52" s="3">
        <v>51</v>
      </c>
      <c r="C52" s="3" t="s">
        <v>139</v>
      </c>
      <c r="D52" s="3" t="s">
        <v>211</v>
      </c>
      <c r="E52" s="3" t="s">
        <v>220</v>
      </c>
      <c r="H52" s="3" t="s">
        <v>155</v>
      </c>
      <c r="I52" s="3" t="s">
        <v>259</v>
      </c>
      <c r="M52" s="3">
        <v>51</v>
      </c>
      <c r="N52" s="3">
        <v>51</v>
      </c>
      <c r="O52" s="3">
        <v>51</v>
      </c>
    </row>
    <row r="53" spans="1:75" ht="12.75">
      <c r="A53" s="1">
        <v>52</v>
      </c>
      <c r="C53" s="1" t="s">
        <v>140</v>
      </c>
      <c r="D53" s="1" t="s">
        <v>268</v>
      </c>
      <c r="E53" s="1" t="s">
        <v>221</v>
      </c>
      <c r="H53" s="1" t="s">
        <v>155</v>
      </c>
      <c r="I53" s="1" t="s">
        <v>422</v>
      </c>
      <c r="M53" s="1">
        <v>52</v>
      </c>
      <c r="N53" s="1">
        <v>52</v>
      </c>
      <c r="O53" s="1">
        <v>52</v>
      </c>
      <c r="Q53" s="1">
        <v>52</v>
      </c>
      <c r="R53" s="3">
        <v>52</v>
      </c>
      <c r="T53" s="3">
        <v>52</v>
      </c>
      <c r="U53" s="3">
        <v>52</v>
      </c>
      <c r="V53" s="3">
        <v>52</v>
      </c>
      <c r="AH53" s="3" t="s">
        <v>141</v>
      </c>
      <c r="AN53" s="1">
        <v>52</v>
      </c>
      <c r="BJ53" s="3">
        <v>52</v>
      </c>
      <c r="BK53" s="3"/>
      <c r="BW53" s="3"/>
    </row>
    <row r="54" spans="1:24" ht="12.75">
      <c r="A54" s="1">
        <v>53</v>
      </c>
      <c r="C54" s="1" t="s">
        <v>143</v>
      </c>
      <c r="D54" s="1" t="s">
        <v>268</v>
      </c>
      <c r="E54" s="1" t="s">
        <v>221</v>
      </c>
      <c r="H54" s="1" t="s">
        <v>155</v>
      </c>
      <c r="I54" s="1" t="s">
        <v>422</v>
      </c>
      <c r="M54" s="1">
        <v>53</v>
      </c>
      <c r="N54" s="1">
        <v>53</v>
      </c>
      <c r="O54" s="1">
        <v>53</v>
      </c>
      <c r="Q54" s="3">
        <v>53</v>
      </c>
      <c r="X54" s="3">
        <v>53</v>
      </c>
    </row>
    <row r="55" spans="1:9" ht="12.75">
      <c r="A55" s="1">
        <v>54</v>
      </c>
      <c r="C55" s="1" t="s">
        <v>144</v>
      </c>
      <c r="D55" s="1" t="s">
        <v>268</v>
      </c>
      <c r="E55" s="1" t="s">
        <v>221</v>
      </c>
      <c r="H55" s="1" t="s">
        <v>155</v>
      </c>
      <c r="I55" s="1" t="s">
        <v>422</v>
      </c>
    </row>
    <row r="56" spans="1:20" s="3" customFormat="1" ht="12.75">
      <c r="A56" s="3">
        <v>55</v>
      </c>
      <c r="C56" s="3" t="s">
        <v>145</v>
      </c>
      <c r="D56" s="3" t="s">
        <v>268</v>
      </c>
      <c r="E56" s="3" t="s">
        <v>221</v>
      </c>
      <c r="G56" s="1"/>
      <c r="H56" s="1" t="s">
        <v>155</v>
      </c>
      <c r="I56" s="1" t="s">
        <v>422</v>
      </c>
      <c r="J56" s="1"/>
      <c r="K56" s="1"/>
      <c r="L56" s="1"/>
      <c r="M56" s="3">
        <v>54</v>
      </c>
      <c r="N56" s="3">
        <v>54</v>
      </c>
      <c r="O56" s="3">
        <v>54</v>
      </c>
      <c r="Q56" s="3">
        <v>54</v>
      </c>
      <c r="T56" s="3">
        <v>54</v>
      </c>
    </row>
    <row r="57" spans="1:9" ht="12.75">
      <c r="A57" s="1">
        <v>56</v>
      </c>
      <c r="C57" s="1" t="s">
        <v>146</v>
      </c>
      <c r="D57" s="1" t="s">
        <v>268</v>
      </c>
      <c r="E57" s="1" t="s">
        <v>221</v>
      </c>
      <c r="H57" s="1" t="s">
        <v>155</v>
      </c>
      <c r="I57" s="1" t="s">
        <v>422</v>
      </c>
    </row>
    <row r="58" spans="1:9" ht="12.75">
      <c r="A58" s="1">
        <v>57</v>
      </c>
      <c r="C58" s="1" t="s">
        <v>147</v>
      </c>
      <c r="D58" s="1" t="s">
        <v>268</v>
      </c>
      <c r="E58" s="1" t="s">
        <v>221</v>
      </c>
      <c r="H58" s="1" t="s">
        <v>155</v>
      </c>
      <c r="I58" s="1" t="s">
        <v>422</v>
      </c>
    </row>
    <row r="59" spans="1:9" ht="12.75">
      <c r="A59" s="1">
        <v>58</v>
      </c>
      <c r="C59" s="1" t="s">
        <v>148</v>
      </c>
      <c r="D59" s="1" t="s">
        <v>268</v>
      </c>
      <c r="E59" s="1" t="s">
        <v>221</v>
      </c>
      <c r="H59" s="1" t="s">
        <v>155</v>
      </c>
      <c r="I59" s="1" t="s">
        <v>422</v>
      </c>
    </row>
    <row r="60" spans="1:75" ht="12.75">
      <c r="A60" s="1">
        <v>59</v>
      </c>
      <c r="C60" s="1" t="s">
        <v>149</v>
      </c>
      <c r="D60" s="1" t="s">
        <v>212</v>
      </c>
      <c r="E60" s="1" t="s">
        <v>213</v>
      </c>
      <c r="F60" s="1" t="s">
        <v>261</v>
      </c>
      <c r="H60" s="1" t="s">
        <v>155</v>
      </c>
      <c r="K60" s="1" t="s">
        <v>420</v>
      </c>
      <c r="L60" s="1" t="s">
        <v>420</v>
      </c>
      <c r="P60" s="1">
        <v>59</v>
      </c>
      <c r="Q60" s="1">
        <v>59</v>
      </c>
      <c r="S60" s="1">
        <v>59</v>
      </c>
      <c r="U60" s="1">
        <v>59</v>
      </c>
      <c r="AA60" s="1">
        <v>59</v>
      </c>
      <c r="BL60" s="1">
        <v>59</v>
      </c>
      <c r="BM60" s="1">
        <v>59</v>
      </c>
      <c r="BN60" s="1">
        <v>59</v>
      </c>
      <c r="BQ60" s="1">
        <v>59</v>
      </c>
      <c r="BW60" s="1">
        <v>59</v>
      </c>
    </row>
    <row r="61" spans="1:72" s="3" customFormat="1" ht="12.75">
      <c r="A61" s="3">
        <v>60</v>
      </c>
      <c r="C61" s="3" t="s">
        <v>151</v>
      </c>
      <c r="D61" s="3" t="s">
        <v>212</v>
      </c>
      <c r="E61" s="3" t="s">
        <v>214</v>
      </c>
      <c r="H61" s="3" t="s">
        <v>155</v>
      </c>
      <c r="K61" s="3" t="s">
        <v>420</v>
      </c>
      <c r="M61" s="3">
        <v>60</v>
      </c>
      <c r="N61" s="3">
        <v>60</v>
      </c>
      <c r="O61" s="3">
        <v>60</v>
      </c>
      <c r="P61" s="3">
        <v>60</v>
      </c>
      <c r="Q61" s="3">
        <v>60</v>
      </c>
      <c r="R61" s="3">
        <v>60</v>
      </c>
      <c r="S61" s="3">
        <v>60</v>
      </c>
      <c r="U61" s="3">
        <v>60</v>
      </c>
      <c r="V61" s="3">
        <v>60</v>
      </c>
      <c r="AP61" s="3">
        <v>60</v>
      </c>
      <c r="BL61" s="3">
        <v>60</v>
      </c>
      <c r="BM61" s="3">
        <v>60</v>
      </c>
      <c r="BP61" s="3">
        <v>60</v>
      </c>
      <c r="BT61" s="3">
        <v>60</v>
      </c>
    </row>
    <row r="62" spans="1:34" s="3" customFormat="1" ht="12.75">
      <c r="A62" s="3">
        <v>61</v>
      </c>
      <c r="C62" s="3" t="s">
        <v>152</v>
      </c>
      <c r="D62" s="3" t="s">
        <v>212</v>
      </c>
      <c r="E62" s="3" t="s">
        <v>214</v>
      </c>
      <c r="H62" s="3" t="s">
        <v>155</v>
      </c>
      <c r="K62" s="3" t="s">
        <v>420</v>
      </c>
      <c r="M62" s="3">
        <v>61</v>
      </c>
      <c r="N62" s="3">
        <v>61</v>
      </c>
      <c r="O62" s="3">
        <v>61</v>
      </c>
      <c r="P62" s="3">
        <v>61</v>
      </c>
      <c r="Q62" s="3">
        <v>61</v>
      </c>
      <c r="R62" s="3">
        <v>61</v>
      </c>
      <c r="S62" s="3">
        <v>61</v>
      </c>
      <c r="V62" s="3">
        <v>61</v>
      </c>
      <c r="AB62" s="3">
        <v>61</v>
      </c>
      <c r="AD62" s="3">
        <v>61</v>
      </c>
      <c r="AH62" s="3">
        <v>61</v>
      </c>
    </row>
    <row r="63" ht="12.75">
      <c r="A63" s="1">
        <v>62</v>
      </c>
    </row>
    <row r="64" ht="12.75">
      <c r="A64" s="1">
        <v>63</v>
      </c>
    </row>
    <row r="65" ht="12.75">
      <c r="A65" s="1">
        <v>64</v>
      </c>
    </row>
    <row r="66" ht="12.75">
      <c r="A66" s="1">
        <v>65</v>
      </c>
    </row>
    <row r="67" ht="12.75">
      <c r="A67" s="1">
        <v>66</v>
      </c>
    </row>
    <row r="68" ht="12.75">
      <c r="A68" s="1">
        <v>67</v>
      </c>
    </row>
    <row r="69" ht="12.75">
      <c r="A69" s="1">
        <v>68</v>
      </c>
    </row>
    <row r="70" ht="12.75">
      <c r="A70" s="1">
        <v>69</v>
      </c>
    </row>
    <row r="71" spans="1:12" ht="12.75">
      <c r="A71" s="1">
        <v>70</v>
      </c>
      <c r="C71" s="1" t="s">
        <v>518</v>
      </c>
      <c r="D71" s="1" t="s">
        <v>219</v>
      </c>
      <c r="E71" s="1" t="s">
        <v>215</v>
      </c>
      <c r="F71" s="1" t="s">
        <v>261</v>
      </c>
      <c r="H71" s="1" t="s">
        <v>155</v>
      </c>
      <c r="K71" s="1" t="s">
        <v>420</v>
      </c>
      <c r="L71" s="1" t="s">
        <v>420</v>
      </c>
    </row>
    <row r="72" ht="12.75">
      <c r="A72" s="1">
        <v>71</v>
      </c>
    </row>
    <row r="73" ht="12.75">
      <c r="A73" s="1">
        <v>72</v>
      </c>
    </row>
    <row r="74" ht="12.75">
      <c r="A74" s="1">
        <v>73</v>
      </c>
    </row>
    <row r="75" ht="12.75">
      <c r="A75" s="1">
        <v>74</v>
      </c>
    </row>
    <row r="76" ht="12.75">
      <c r="A76" s="1">
        <v>75</v>
      </c>
    </row>
    <row r="77" ht="12.75">
      <c r="A77" s="1">
        <v>76</v>
      </c>
    </row>
    <row r="78" ht="12.75">
      <c r="A78" s="1">
        <v>77</v>
      </c>
    </row>
    <row r="79" ht="12.75">
      <c r="A79" s="1">
        <v>78</v>
      </c>
    </row>
    <row r="80" ht="12.75">
      <c r="A80" s="1">
        <v>79</v>
      </c>
    </row>
    <row r="81" ht="12.75">
      <c r="A81" s="1">
        <v>80</v>
      </c>
    </row>
    <row r="82" ht="12.75">
      <c r="A82" s="1">
        <v>81</v>
      </c>
    </row>
    <row r="83" ht="12.75">
      <c r="A83" s="1">
        <v>82</v>
      </c>
    </row>
    <row r="84" ht="12.75">
      <c r="A84" s="1">
        <v>83</v>
      </c>
    </row>
    <row r="85" ht="12.75">
      <c r="A85" s="1">
        <v>84</v>
      </c>
    </row>
    <row r="86" ht="12.75">
      <c r="A86" s="1">
        <v>85</v>
      </c>
    </row>
    <row r="87" ht="12.75">
      <c r="A87" s="1">
        <v>86</v>
      </c>
    </row>
    <row r="88" ht="12.75">
      <c r="A88" s="1">
        <v>87</v>
      </c>
    </row>
    <row r="89" ht="12.75">
      <c r="A89" s="1">
        <v>88</v>
      </c>
    </row>
    <row r="90" ht="12.75">
      <c r="A90" s="1">
        <v>89</v>
      </c>
    </row>
    <row r="91" ht="12.75">
      <c r="A91" s="1">
        <v>90</v>
      </c>
    </row>
    <row r="92" spans="3:82" ht="12.75">
      <c r="C92" s="1" t="s">
        <v>153</v>
      </c>
      <c r="D92" s="1">
        <f>COUNTA(D3:D91)</f>
        <v>61</v>
      </c>
      <c r="E92" s="1">
        <f aca="true" t="shared" si="0" ref="E92:BJ92">COUNTA(E3:E91)</f>
        <v>61</v>
      </c>
      <c r="F92" s="1">
        <f t="shared" si="0"/>
        <v>19</v>
      </c>
      <c r="G92" s="1">
        <f t="shared" si="0"/>
        <v>6</v>
      </c>
      <c r="H92" s="1">
        <f t="shared" si="0"/>
        <v>52</v>
      </c>
      <c r="I92" s="1">
        <f t="shared" si="0"/>
        <v>29</v>
      </c>
      <c r="M92" s="1">
        <f>COUNTA(M3:M91)</f>
        <v>40</v>
      </c>
      <c r="N92" s="1">
        <f t="shared" si="0"/>
        <v>38</v>
      </c>
      <c r="O92" s="1">
        <f>COUNTA(O3:O91)</f>
        <v>35</v>
      </c>
      <c r="P92" s="1">
        <f>COUNTA(P3:P91)</f>
        <v>19</v>
      </c>
      <c r="Q92" s="1">
        <f>COUNTA(Q3:Q91)</f>
        <v>34</v>
      </c>
      <c r="R92" s="1">
        <f t="shared" si="0"/>
        <v>32</v>
      </c>
      <c r="S92" s="1">
        <f t="shared" si="0"/>
        <v>32</v>
      </c>
      <c r="T92" s="1">
        <f>COUNTA(T3:T91)</f>
        <v>13</v>
      </c>
      <c r="U92" s="1">
        <f t="shared" si="0"/>
        <v>10</v>
      </c>
      <c r="V92" s="1">
        <f>COUNTA(V3:V91)</f>
        <v>8</v>
      </c>
      <c r="W92" s="1">
        <f t="shared" si="0"/>
        <v>7</v>
      </c>
      <c r="X92" s="1">
        <f>COUNTA(X3:X91)</f>
        <v>6</v>
      </c>
      <c r="Y92" s="1">
        <f>COUNTA(Y3:Y91)</f>
        <v>5</v>
      </c>
      <c r="Z92" s="1">
        <f t="shared" si="0"/>
        <v>5</v>
      </c>
      <c r="AA92" s="1">
        <f t="shared" si="0"/>
        <v>5</v>
      </c>
      <c r="AB92" s="1">
        <f>COUNTA(AB3:AB91)</f>
        <v>5</v>
      </c>
      <c r="AC92" s="1">
        <f t="shared" si="0"/>
        <v>3</v>
      </c>
      <c r="AD92" s="1">
        <f aca="true" t="shared" si="1" ref="AD92:AI92">COUNTA(AD3:AD91)</f>
        <v>4</v>
      </c>
      <c r="AE92" s="1">
        <f t="shared" si="1"/>
        <v>3</v>
      </c>
      <c r="AF92" s="1">
        <f t="shared" si="1"/>
        <v>2</v>
      </c>
      <c r="AG92" s="1">
        <f t="shared" si="1"/>
        <v>3</v>
      </c>
      <c r="AH92" s="1">
        <f t="shared" si="1"/>
        <v>3</v>
      </c>
      <c r="AI92" s="1">
        <f t="shared" si="1"/>
        <v>2</v>
      </c>
      <c r="AJ92" s="1">
        <f t="shared" si="0"/>
        <v>1</v>
      </c>
      <c r="AK92" s="1">
        <f t="shared" si="0"/>
        <v>1</v>
      </c>
      <c r="AL92" s="1">
        <f>COUNTA(AL3:AL91)</f>
        <v>2</v>
      </c>
      <c r="AM92" s="1">
        <f>COUNTA(AM3:AM91)</f>
        <v>2</v>
      </c>
      <c r="AN92" s="1">
        <f>COUNTA(AN3:AN91)</f>
        <v>2</v>
      </c>
      <c r="AO92" s="1">
        <f>COUNTA(AO3:AO91)</f>
        <v>2</v>
      </c>
      <c r="AP92" s="1">
        <f>COUNTA(AP3:AP91)</f>
        <v>2</v>
      </c>
      <c r="AQ92" s="1">
        <f t="shared" si="0"/>
        <v>1</v>
      </c>
      <c r="AR92" s="1">
        <f t="shared" si="0"/>
        <v>1</v>
      </c>
      <c r="AS92" s="1">
        <f t="shared" si="0"/>
        <v>1</v>
      </c>
      <c r="AT92" s="1">
        <f t="shared" si="0"/>
        <v>1</v>
      </c>
      <c r="AU92" s="1">
        <f t="shared" si="0"/>
        <v>1</v>
      </c>
      <c r="AV92" s="1">
        <f t="shared" si="0"/>
        <v>1</v>
      </c>
      <c r="AW92" s="1">
        <f t="shared" si="0"/>
        <v>1</v>
      </c>
      <c r="AX92" s="1">
        <f t="shared" si="0"/>
        <v>1</v>
      </c>
      <c r="AY92" s="1">
        <f t="shared" si="0"/>
        <v>1</v>
      </c>
      <c r="AZ92" s="1">
        <f t="shared" si="0"/>
        <v>1</v>
      </c>
      <c r="BA92" s="1">
        <f t="shared" si="0"/>
        <v>1</v>
      </c>
      <c r="BB92" s="1">
        <f t="shared" si="0"/>
        <v>1</v>
      </c>
      <c r="BC92" s="1">
        <f t="shared" si="0"/>
        <v>1</v>
      </c>
      <c r="BD92" s="1">
        <f t="shared" si="0"/>
        <v>1</v>
      </c>
      <c r="BE92" s="1">
        <f t="shared" si="0"/>
        <v>1</v>
      </c>
      <c r="BF92" s="1">
        <f t="shared" si="0"/>
        <v>1</v>
      </c>
      <c r="BG92" s="1">
        <f t="shared" si="0"/>
        <v>1</v>
      </c>
      <c r="BH92" s="1">
        <f t="shared" si="0"/>
        <v>1</v>
      </c>
      <c r="BI92" s="1">
        <f t="shared" si="0"/>
        <v>1</v>
      </c>
      <c r="BJ92" s="1">
        <f t="shared" si="0"/>
        <v>1</v>
      </c>
      <c r="BL92" s="1">
        <f aca="true" t="shared" si="2" ref="BL92:CD92">COUNTA(BL3:BL91)</f>
        <v>8</v>
      </c>
      <c r="BM92" s="1">
        <f t="shared" si="2"/>
        <v>8</v>
      </c>
      <c r="BN92" s="1">
        <f t="shared" si="2"/>
        <v>6</v>
      </c>
      <c r="BO92" s="1">
        <f t="shared" si="2"/>
        <v>5</v>
      </c>
      <c r="BP92" s="1">
        <f t="shared" si="2"/>
        <v>5</v>
      </c>
      <c r="BQ92" s="1">
        <f t="shared" si="2"/>
        <v>5</v>
      </c>
      <c r="BR92" s="1">
        <f t="shared" si="2"/>
        <v>4</v>
      </c>
      <c r="BS92" s="1">
        <f t="shared" si="2"/>
        <v>3</v>
      </c>
      <c r="BT92" s="1">
        <f t="shared" si="2"/>
        <v>2</v>
      </c>
      <c r="BU92" s="1">
        <f t="shared" si="2"/>
        <v>2</v>
      </c>
      <c r="BV92" s="1">
        <f t="shared" si="2"/>
        <v>2</v>
      </c>
      <c r="BW92" s="1">
        <f t="shared" si="2"/>
        <v>1</v>
      </c>
      <c r="BX92" s="1">
        <f t="shared" si="2"/>
        <v>1</v>
      </c>
      <c r="BY92" s="1">
        <f t="shared" si="2"/>
        <v>1</v>
      </c>
      <c r="BZ92" s="1">
        <f t="shared" si="2"/>
        <v>1</v>
      </c>
      <c r="CA92" s="1">
        <f t="shared" si="2"/>
        <v>1</v>
      </c>
      <c r="CB92" s="1">
        <f t="shared" si="2"/>
        <v>1</v>
      </c>
      <c r="CC92" s="1">
        <f t="shared" si="2"/>
        <v>1</v>
      </c>
      <c r="CD92" s="1">
        <f t="shared" si="2"/>
        <v>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W103"/>
  <sheetViews>
    <sheetView workbookViewId="0" topLeftCell="A1">
      <selection activeCell="P2" sqref="P2:Q7"/>
    </sheetView>
  </sheetViews>
  <sheetFormatPr defaultColWidth="9.140625" defaultRowHeight="12.75"/>
  <sheetData>
    <row r="1" spans="1:17" s="1" customFormat="1" ht="12.75">
      <c r="A1" s="1" t="s">
        <v>222</v>
      </c>
      <c r="B1" s="1" t="s">
        <v>523</v>
      </c>
      <c r="C1" s="1" t="s">
        <v>223</v>
      </c>
      <c r="D1" s="1" t="s">
        <v>209</v>
      </c>
      <c r="E1" s="1" t="s">
        <v>210</v>
      </c>
      <c r="F1" s="1" t="s">
        <v>154</v>
      </c>
      <c r="G1" s="1" t="s">
        <v>512</v>
      </c>
      <c r="H1" s="1" t="s">
        <v>155</v>
      </c>
      <c r="I1" s="1" t="s">
        <v>259</v>
      </c>
      <c r="K1" s="1" t="s">
        <v>473</v>
      </c>
      <c r="L1" s="1" t="s">
        <v>419</v>
      </c>
      <c r="Q1" s="1" t="s">
        <v>259</v>
      </c>
    </row>
    <row r="2" spans="16:17" ht="12.75">
      <c r="P2" t="s">
        <v>221</v>
      </c>
      <c r="Q2">
        <f>J40</f>
        <v>7</v>
      </c>
    </row>
    <row r="3" spans="1:17" s="1" customFormat="1" ht="12.75">
      <c r="A3" s="1">
        <v>29</v>
      </c>
      <c r="C3" s="1" t="s">
        <v>257</v>
      </c>
      <c r="D3" s="1" t="s">
        <v>212</v>
      </c>
      <c r="E3" s="1" t="s">
        <v>220</v>
      </c>
      <c r="H3" s="2" t="s">
        <v>155</v>
      </c>
      <c r="I3" s="1" t="s">
        <v>259</v>
      </c>
      <c r="J3" s="2"/>
      <c r="K3" s="2"/>
      <c r="P3" s="1" t="s">
        <v>220</v>
      </c>
      <c r="Q3" s="1">
        <f>J6</f>
        <v>3</v>
      </c>
    </row>
    <row r="4" spans="1:17" s="1" customFormat="1" ht="12.75">
      <c r="A4" s="3">
        <v>51</v>
      </c>
      <c r="B4" s="3"/>
      <c r="C4" s="3" t="s">
        <v>139</v>
      </c>
      <c r="D4" s="3" t="s">
        <v>211</v>
      </c>
      <c r="E4" s="3" t="s">
        <v>220</v>
      </c>
      <c r="F4" s="3"/>
      <c r="G4" s="3"/>
      <c r="H4" s="3" t="s">
        <v>155</v>
      </c>
      <c r="I4" s="3" t="s">
        <v>259</v>
      </c>
      <c r="J4" s="3"/>
      <c r="K4" s="3"/>
      <c r="L4" s="3"/>
      <c r="P4" s="1" t="s">
        <v>36</v>
      </c>
      <c r="Q4" s="1">
        <f>J10</f>
        <v>3</v>
      </c>
    </row>
    <row r="5" spans="1:17" s="1" customFormat="1" ht="12.75">
      <c r="A5" s="1">
        <v>41</v>
      </c>
      <c r="B5" s="1" t="s">
        <v>513</v>
      </c>
      <c r="C5" s="1" t="s">
        <v>294</v>
      </c>
      <c r="D5" s="1" t="s">
        <v>295</v>
      </c>
      <c r="E5" s="3" t="s">
        <v>220</v>
      </c>
      <c r="I5" s="1" t="s">
        <v>259</v>
      </c>
      <c r="P5" s="1" t="s">
        <v>215</v>
      </c>
      <c r="Q5" s="1">
        <f>J26</f>
        <v>5</v>
      </c>
    </row>
    <row r="6" spans="5:17" s="1" customFormat="1" ht="12.75">
      <c r="E6" s="3"/>
      <c r="J6" s="1">
        <f>COUNTA(E3:E5)</f>
        <v>3</v>
      </c>
      <c r="P6" s="1" t="s">
        <v>133</v>
      </c>
      <c r="Q6" s="1">
        <f>J31</f>
        <v>2</v>
      </c>
    </row>
    <row r="7" spans="1:17" s="1" customFormat="1" ht="12.75">
      <c r="A7" s="1">
        <v>3</v>
      </c>
      <c r="C7" s="1" t="s">
        <v>307</v>
      </c>
      <c r="D7" s="1" t="s">
        <v>212</v>
      </c>
      <c r="E7" s="1" t="s">
        <v>214</v>
      </c>
      <c r="H7" s="1" t="s">
        <v>155</v>
      </c>
      <c r="I7" s="2" t="s">
        <v>259</v>
      </c>
      <c r="L7" s="2"/>
      <c r="P7" s="1" t="s">
        <v>161</v>
      </c>
      <c r="Q7" s="1">
        <f>J19</f>
        <v>7</v>
      </c>
    </row>
    <row r="8" spans="1:12" s="1" customFormat="1" ht="12.75">
      <c r="A8" s="1">
        <v>4</v>
      </c>
      <c r="C8" s="1" t="s">
        <v>309</v>
      </c>
      <c r="D8" s="1" t="s">
        <v>211</v>
      </c>
      <c r="E8" s="1" t="s">
        <v>214</v>
      </c>
      <c r="H8" s="2"/>
      <c r="I8" s="2" t="s">
        <v>259</v>
      </c>
      <c r="J8" s="2"/>
      <c r="K8" s="2"/>
      <c r="L8" s="2"/>
    </row>
    <row r="9" spans="1:11" s="1" customFormat="1" ht="12.75">
      <c r="A9" s="1">
        <v>35</v>
      </c>
      <c r="C9" s="1" t="s">
        <v>275</v>
      </c>
      <c r="D9" s="1" t="s">
        <v>219</v>
      </c>
      <c r="E9" s="1" t="s">
        <v>214</v>
      </c>
      <c r="H9" s="1" t="s">
        <v>155</v>
      </c>
      <c r="I9" s="2" t="s">
        <v>259</v>
      </c>
      <c r="J9" s="2"/>
      <c r="K9" s="2"/>
    </row>
    <row r="10" spans="9:11" s="1" customFormat="1" ht="12.75">
      <c r="I10" s="2"/>
      <c r="J10" s="1">
        <f>COUNTA(E7:E9)</f>
        <v>3</v>
      </c>
      <c r="K10" s="2"/>
    </row>
    <row r="11" spans="9:11" s="1" customFormat="1" ht="12.75">
      <c r="I11" s="2"/>
      <c r="J11" s="2"/>
      <c r="K11" s="2"/>
    </row>
    <row r="12" spans="1:12" s="1" customFormat="1" ht="12.75">
      <c r="A12" s="1">
        <v>2</v>
      </c>
      <c r="C12" s="1" t="s">
        <v>418</v>
      </c>
      <c r="D12" s="1" t="s">
        <v>212</v>
      </c>
      <c r="E12" s="1" t="s">
        <v>213</v>
      </c>
      <c r="H12" s="1" t="s">
        <v>155</v>
      </c>
      <c r="I12" s="2" t="s">
        <v>259</v>
      </c>
      <c r="L12" s="2"/>
    </row>
    <row r="13" spans="1:12" s="1" customFormat="1" ht="12.75">
      <c r="A13" s="1">
        <v>10</v>
      </c>
      <c r="C13" s="1" t="s">
        <v>322</v>
      </c>
      <c r="D13" s="1" t="s">
        <v>212</v>
      </c>
      <c r="E13" s="1" t="s">
        <v>213</v>
      </c>
      <c r="F13" s="1" t="s">
        <v>519</v>
      </c>
      <c r="G13" s="2"/>
      <c r="H13" s="1" t="s">
        <v>155</v>
      </c>
      <c r="I13" s="1" t="s">
        <v>259</v>
      </c>
      <c r="J13" s="2"/>
      <c r="K13" s="2"/>
      <c r="L13" s="2"/>
    </row>
    <row r="14" spans="1:12" s="1" customFormat="1" ht="12.75">
      <c r="A14" s="1">
        <v>11</v>
      </c>
      <c r="C14" s="1" t="s">
        <v>323</v>
      </c>
      <c r="D14" s="1" t="s">
        <v>212</v>
      </c>
      <c r="E14" s="1" t="s">
        <v>213</v>
      </c>
      <c r="F14" s="1" t="s">
        <v>510</v>
      </c>
      <c r="H14" s="2" t="s">
        <v>155</v>
      </c>
      <c r="I14" s="2" t="s">
        <v>259</v>
      </c>
      <c r="J14" s="2"/>
      <c r="K14" s="2"/>
      <c r="L14" s="2" t="s">
        <v>420</v>
      </c>
    </row>
    <row r="15" spans="1:12" s="1" customFormat="1" ht="12.75">
      <c r="A15" s="1">
        <v>13</v>
      </c>
      <c r="C15" s="1" t="s">
        <v>327</v>
      </c>
      <c r="D15" s="1" t="s">
        <v>217</v>
      </c>
      <c r="E15" s="1" t="s">
        <v>218</v>
      </c>
      <c r="G15" s="2"/>
      <c r="H15" s="2"/>
      <c r="I15" s="2" t="s">
        <v>259</v>
      </c>
      <c r="J15" s="2"/>
      <c r="K15" s="2"/>
      <c r="L15" s="2"/>
    </row>
    <row r="16" spans="1:12" s="1" customFormat="1" ht="12.75">
      <c r="A16" s="1">
        <v>14</v>
      </c>
      <c r="C16" s="1" t="s">
        <v>509</v>
      </c>
      <c r="D16" s="1" t="s">
        <v>217</v>
      </c>
      <c r="E16" s="1" t="s">
        <v>218</v>
      </c>
      <c r="G16" s="2"/>
      <c r="H16" s="1" t="s">
        <v>155</v>
      </c>
      <c r="I16" s="2" t="s">
        <v>259</v>
      </c>
      <c r="J16" s="2"/>
      <c r="K16" s="2"/>
      <c r="L16" s="2"/>
    </row>
    <row r="17" spans="1:11" s="1" customFormat="1" ht="12.75">
      <c r="A17" s="1">
        <v>33</v>
      </c>
      <c r="C17" s="1" t="s">
        <v>271</v>
      </c>
      <c r="D17" s="1" t="s">
        <v>272</v>
      </c>
      <c r="E17" s="1" t="s">
        <v>213</v>
      </c>
      <c r="H17" s="2" t="s">
        <v>155</v>
      </c>
      <c r="I17" s="1" t="s">
        <v>259</v>
      </c>
      <c r="J17" s="2"/>
      <c r="K17" s="2"/>
    </row>
    <row r="18" spans="1:11" s="1" customFormat="1" ht="12.75">
      <c r="A18" s="1">
        <v>34</v>
      </c>
      <c r="C18" s="1" t="s">
        <v>273</v>
      </c>
      <c r="D18" s="1" t="s">
        <v>212</v>
      </c>
      <c r="E18" s="1" t="s">
        <v>213</v>
      </c>
      <c r="H18" s="2" t="s">
        <v>155</v>
      </c>
      <c r="I18" s="1" t="s">
        <v>259</v>
      </c>
      <c r="J18" s="2"/>
      <c r="K18" s="2"/>
    </row>
    <row r="19" spans="8:11" s="1" customFormat="1" ht="12.75">
      <c r="H19" s="2"/>
      <c r="J19" s="1">
        <f>COUNTA(E12:E18)</f>
        <v>7</v>
      </c>
      <c r="K19" s="2"/>
    </row>
    <row r="20" spans="8:11" s="1" customFormat="1" ht="12.75">
      <c r="H20" s="2"/>
      <c r="J20" s="2"/>
      <c r="K20" s="2"/>
    </row>
    <row r="21" spans="1:12" s="3" customFormat="1" ht="12.75">
      <c r="A21" s="1">
        <v>22</v>
      </c>
      <c r="B21" s="1"/>
      <c r="C21" s="1" t="s">
        <v>338</v>
      </c>
      <c r="D21" s="1" t="s">
        <v>211</v>
      </c>
      <c r="E21" s="1" t="s">
        <v>215</v>
      </c>
      <c r="F21" s="1"/>
      <c r="G21" s="2"/>
      <c r="H21" s="2"/>
      <c r="I21" s="2" t="s">
        <v>259</v>
      </c>
      <c r="J21" s="2"/>
      <c r="K21" s="2"/>
      <c r="L21" s="2"/>
    </row>
    <row r="22" spans="1:12" s="1" customFormat="1" ht="12.75">
      <c r="A22" s="1">
        <v>7</v>
      </c>
      <c r="C22" s="1" t="s">
        <v>319</v>
      </c>
      <c r="D22" s="1" t="s">
        <v>212</v>
      </c>
      <c r="E22" s="1" t="s">
        <v>215</v>
      </c>
      <c r="G22" s="2"/>
      <c r="H22" s="1" t="s">
        <v>155</v>
      </c>
      <c r="I22" s="2" t="s">
        <v>259</v>
      </c>
      <c r="L22" s="2"/>
    </row>
    <row r="23" spans="1:12" s="1" customFormat="1" ht="12.75">
      <c r="A23" s="1">
        <v>8</v>
      </c>
      <c r="C23" s="1" t="s">
        <v>320</v>
      </c>
      <c r="D23" s="1" t="s">
        <v>211</v>
      </c>
      <c r="E23" s="1" t="s">
        <v>215</v>
      </c>
      <c r="G23" s="2"/>
      <c r="H23" s="1" t="s">
        <v>155</v>
      </c>
      <c r="I23" s="2" t="s">
        <v>259</v>
      </c>
      <c r="L23" s="2"/>
    </row>
    <row r="24" spans="1:12" s="1" customFormat="1" ht="12.75">
      <c r="A24" s="1">
        <v>12</v>
      </c>
      <c r="C24" s="1" t="s">
        <v>326</v>
      </c>
      <c r="D24" s="1" t="s">
        <v>212</v>
      </c>
      <c r="E24" s="1" t="s">
        <v>215</v>
      </c>
      <c r="G24" s="2"/>
      <c r="H24" s="2"/>
      <c r="I24" s="2" t="s">
        <v>259</v>
      </c>
      <c r="J24" s="2"/>
      <c r="K24" s="2"/>
      <c r="L24" s="2"/>
    </row>
    <row r="25" spans="1:12" s="1" customFormat="1" ht="12.75">
      <c r="A25" s="1">
        <v>28</v>
      </c>
      <c r="C25" s="1" t="s">
        <v>208</v>
      </c>
      <c r="D25" s="1" t="s">
        <v>212</v>
      </c>
      <c r="E25" s="1" t="s">
        <v>215</v>
      </c>
      <c r="G25" s="2"/>
      <c r="H25" s="2" t="s">
        <v>155</v>
      </c>
      <c r="I25" s="2" t="s">
        <v>259</v>
      </c>
      <c r="J25" s="2"/>
      <c r="K25" s="2"/>
      <c r="L25" s="2"/>
    </row>
    <row r="26" spans="7:12" s="1" customFormat="1" ht="12.75">
      <c r="G26" s="2"/>
      <c r="H26" s="2"/>
      <c r="I26" s="2"/>
      <c r="J26" s="1">
        <f>COUNTA(E21:E25)</f>
        <v>5</v>
      </c>
      <c r="K26" s="2"/>
      <c r="L26" s="2"/>
    </row>
    <row r="27" spans="7:12" s="1" customFormat="1" ht="12.75">
      <c r="G27" s="2"/>
      <c r="H27" s="2"/>
      <c r="I27" s="2"/>
      <c r="J27" s="2"/>
      <c r="K27" s="2"/>
      <c r="L27" s="2"/>
    </row>
    <row r="28" spans="7:12" s="1" customFormat="1" ht="12.75">
      <c r="G28" s="2"/>
      <c r="H28" s="2"/>
      <c r="I28" s="2"/>
      <c r="J28" s="2"/>
      <c r="K28" s="2"/>
      <c r="L28" s="2"/>
    </row>
    <row r="29" spans="1:11" s="1" customFormat="1" ht="12.75">
      <c r="A29" s="1">
        <v>48</v>
      </c>
      <c r="C29" s="1" t="s">
        <v>132</v>
      </c>
      <c r="D29" s="1" t="s">
        <v>211</v>
      </c>
      <c r="E29" s="1" t="s">
        <v>133</v>
      </c>
      <c r="H29" s="1" t="s">
        <v>155</v>
      </c>
      <c r="I29" s="1" t="s">
        <v>259</v>
      </c>
      <c r="K29" s="1" t="s">
        <v>420</v>
      </c>
    </row>
    <row r="30" spans="1:9" s="1" customFormat="1" ht="12.75">
      <c r="A30" s="1">
        <v>49</v>
      </c>
      <c r="C30" s="1" t="s">
        <v>134</v>
      </c>
      <c r="D30" s="1" t="s">
        <v>211</v>
      </c>
      <c r="E30" s="1" t="s">
        <v>133</v>
      </c>
      <c r="H30" s="1" t="s">
        <v>155</v>
      </c>
      <c r="I30" s="1" t="s">
        <v>259</v>
      </c>
    </row>
    <row r="31" s="1" customFormat="1" ht="12.75">
      <c r="J31" s="1">
        <f>COUNTA(I29:I30)</f>
        <v>2</v>
      </c>
    </row>
    <row r="32" s="1" customFormat="1" ht="12.75"/>
    <row r="33" spans="1:9" s="1" customFormat="1" ht="12.75">
      <c r="A33" s="1">
        <v>52</v>
      </c>
      <c r="C33" s="1" t="s">
        <v>140</v>
      </c>
      <c r="D33" s="1" t="s">
        <v>268</v>
      </c>
      <c r="E33" s="1" t="s">
        <v>221</v>
      </c>
      <c r="H33" s="1" t="s">
        <v>155</v>
      </c>
      <c r="I33" s="1" t="s">
        <v>422</v>
      </c>
    </row>
    <row r="34" spans="1:9" s="1" customFormat="1" ht="12.75">
      <c r="A34" s="1">
        <v>53</v>
      </c>
      <c r="C34" s="1" t="s">
        <v>143</v>
      </c>
      <c r="D34" s="1" t="s">
        <v>268</v>
      </c>
      <c r="E34" s="1" t="s">
        <v>221</v>
      </c>
      <c r="H34" s="1" t="s">
        <v>155</v>
      </c>
      <c r="I34" s="1" t="s">
        <v>422</v>
      </c>
    </row>
    <row r="35" spans="1:9" s="1" customFormat="1" ht="12.75">
      <c r="A35" s="1">
        <v>54</v>
      </c>
      <c r="C35" s="1" t="s">
        <v>144</v>
      </c>
      <c r="D35" s="1" t="s">
        <v>268</v>
      </c>
      <c r="E35" s="1" t="s">
        <v>221</v>
      </c>
      <c r="H35" s="1" t="s">
        <v>155</v>
      </c>
      <c r="I35" s="1" t="s">
        <v>422</v>
      </c>
    </row>
    <row r="36" spans="1:9" s="1" customFormat="1" ht="12.75">
      <c r="A36" s="3">
        <v>55</v>
      </c>
      <c r="B36" s="3"/>
      <c r="C36" s="3" t="s">
        <v>145</v>
      </c>
      <c r="D36" s="3" t="s">
        <v>268</v>
      </c>
      <c r="E36" s="3" t="s">
        <v>221</v>
      </c>
      <c r="F36" s="3"/>
      <c r="H36" s="1" t="s">
        <v>155</v>
      </c>
      <c r="I36" s="1" t="s">
        <v>422</v>
      </c>
    </row>
    <row r="37" spans="1:9" s="1" customFormat="1" ht="12.75">
      <c r="A37" s="1">
        <v>56</v>
      </c>
      <c r="C37" s="1" t="s">
        <v>146</v>
      </c>
      <c r="D37" s="1" t="s">
        <v>268</v>
      </c>
      <c r="E37" s="1" t="s">
        <v>221</v>
      </c>
      <c r="H37" s="1" t="s">
        <v>155</v>
      </c>
      <c r="I37" s="1" t="s">
        <v>422</v>
      </c>
    </row>
    <row r="38" spans="1:9" s="1" customFormat="1" ht="12.75">
      <c r="A38" s="1">
        <v>57</v>
      </c>
      <c r="C38" s="1" t="s">
        <v>147</v>
      </c>
      <c r="D38" s="1" t="s">
        <v>268</v>
      </c>
      <c r="E38" s="1" t="s">
        <v>221</v>
      </c>
      <c r="H38" s="1" t="s">
        <v>155</v>
      </c>
      <c r="I38" s="1" t="s">
        <v>422</v>
      </c>
    </row>
    <row r="39" spans="1:9" s="1" customFormat="1" ht="13.5" customHeight="1">
      <c r="A39" s="1">
        <v>58</v>
      </c>
      <c r="C39" s="1" t="s">
        <v>148</v>
      </c>
      <c r="D39" s="1" t="s">
        <v>268</v>
      </c>
      <c r="E39" s="1" t="s">
        <v>221</v>
      </c>
      <c r="H39" s="1" t="s">
        <v>155</v>
      </c>
      <c r="I39" s="1" t="s">
        <v>422</v>
      </c>
    </row>
    <row r="40" s="1" customFormat="1" ht="13.5" customHeight="1">
      <c r="J40" s="1">
        <f>COUNTA(I33:I39)</f>
        <v>7</v>
      </c>
    </row>
    <row r="41" s="1" customFormat="1" ht="13.5" customHeight="1"/>
    <row r="42" spans="1:12" s="1" customFormat="1" ht="12.75">
      <c r="A42" s="3">
        <v>46</v>
      </c>
      <c r="B42" s="3"/>
      <c r="C42" s="3" t="s">
        <v>130</v>
      </c>
      <c r="D42" s="3" t="s">
        <v>212</v>
      </c>
      <c r="E42" s="3" t="s">
        <v>218</v>
      </c>
      <c r="F42" s="3"/>
      <c r="G42" s="3"/>
      <c r="H42" s="3" t="s">
        <v>155</v>
      </c>
      <c r="I42" s="3" t="s">
        <v>422</v>
      </c>
      <c r="J42" s="3"/>
      <c r="K42" s="3" t="s">
        <v>420</v>
      </c>
      <c r="L42" s="3" t="s">
        <v>420</v>
      </c>
    </row>
    <row r="43" spans="1:11" s="3" customFormat="1" ht="12.75">
      <c r="A43" s="3">
        <v>47</v>
      </c>
      <c r="C43" s="3" t="s">
        <v>131</v>
      </c>
      <c r="D43" s="3" t="s">
        <v>212</v>
      </c>
      <c r="E43" s="3" t="s">
        <v>213</v>
      </c>
      <c r="H43" s="3" t="s">
        <v>155</v>
      </c>
      <c r="I43" s="3" t="s">
        <v>422</v>
      </c>
      <c r="K43" s="3" t="s">
        <v>420</v>
      </c>
    </row>
    <row r="44" spans="1:12" s="3" customFormat="1" ht="12.75">
      <c r="A44" s="3">
        <v>1</v>
      </c>
      <c r="C44" s="3" t="s">
        <v>299</v>
      </c>
      <c r="D44" s="3" t="s">
        <v>211</v>
      </c>
      <c r="E44" s="3" t="s">
        <v>221</v>
      </c>
      <c r="H44" s="22" t="s">
        <v>417</v>
      </c>
      <c r="I44" s="22"/>
      <c r="J44" s="22"/>
      <c r="K44" s="22" t="s">
        <v>420</v>
      </c>
      <c r="L44" s="22"/>
    </row>
    <row r="45" spans="1:50" s="1" customFormat="1" ht="12.75">
      <c r="A45" s="1">
        <v>15</v>
      </c>
      <c r="C45" s="1" t="s">
        <v>329</v>
      </c>
      <c r="D45" s="1" t="s">
        <v>211</v>
      </c>
      <c r="E45" s="1" t="s">
        <v>221</v>
      </c>
      <c r="G45" s="2"/>
      <c r="H45" s="2" t="s">
        <v>155</v>
      </c>
      <c r="J45" s="2"/>
      <c r="K45" s="2"/>
      <c r="L45" s="2"/>
      <c r="R45" s="3"/>
      <c r="AC45" s="3"/>
      <c r="AW45" s="3"/>
      <c r="AX45" s="3"/>
    </row>
    <row r="46" spans="1:12" s="1" customFormat="1" ht="12.75">
      <c r="A46" s="1">
        <v>24</v>
      </c>
      <c r="B46" s="1" t="s">
        <v>514</v>
      </c>
      <c r="C46" s="1" t="s">
        <v>340</v>
      </c>
      <c r="D46" s="1" t="s">
        <v>211</v>
      </c>
      <c r="E46" s="1" t="s">
        <v>221</v>
      </c>
      <c r="F46" s="2" t="s">
        <v>154</v>
      </c>
      <c r="G46" s="1" t="s">
        <v>512</v>
      </c>
      <c r="H46" s="1" t="s">
        <v>155</v>
      </c>
      <c r="J46" s="2"/>
      <c r="K46" s="2"/>
      <c r="L46" s="2"/>
    </row>
    <row r="47" spans="1:12" s="1" customFormat="1" ht="12.75">
      <c r="A47" s="1">
        <v>25</v>
      </c>
      <c r="C47" s="1" t="s">
        <v>341</v>
      </c>
      <c r="D47" s="1" t="s">
        <v>211</v>
      </c>
      <c r="E47" s="1" t="s">
        <v>221</v>
      </c>
      <c r="G47" s="2"/>
      <c r="H47" s="2" t="s">
        <v>155</v>
      </c>
      <c r="I47" s="2"/>
      <c r="J47" s="2"/>
      <c r="K47" s="2"/>
      <c r="L47" s="2"/>
    </row>
    <row r="48" spans="1:12" s="1" customFormat="1" ht="12.75">
      <c r="A48" s="3">
        <v>30</v>
      </c>
      <c r="B48" s="3"/>
      <c r="C48" s="3" t="s">
        <v>515</v>
      </c>
      <c r="D48" s="3" t="s">
        <v>212</v>
      </c>
      <c r="E48" s="3" t="s">
        <v>221</v>
      </c>
      <c r="F48" s="3" t="s">
        <v>516</v>
      </c>
      <c r="G48" s="3"/>
      <c r="H48" s="3" t="s">
        <v>155</v>
      </c>
      <c r="I48" s="3"/>
      <c r="J48" s="3"/>
      <c r="K48" s="3" t="s">
        <v>420</v>
      </c>
      <c r="L48" s="3"/>
    </row>
    <row r="49" spans="1:12" s="1" customFormat="1" ht="12.75">
      <c r="A49" s="3">
        <v>31</v>
      </c>
      <c r="B49" s="1" t="s">
        <v>513</v>
      </c>
      <c r="C49" s="3" t="s">
        <v>265</v>
      </c>
      <c r="D49" s="3" t="s">
        <v>212</v>
      </c>
      <c r="E49" s="3" t="s">
        <v>221</v>
      </c>
      <c r="F49" s="3" t="s">
        <v>261</v>
      </c>
      <c r="G49" s="3"/>
      <c r="H49" s="3" t="s">
        <v>155</v>
      </c>
      <c r="I49" s="3"/>
      <c r="J49" s="3"/>
      <c r="K49" s="3" t="s">
        <v>420</v>
      </c>
      <c r="L49" s="3"/>
    </row>
    <row r="50" spans="1:41" s="1" customFormat="1" ht="12.75">
      <c r="A50" s="1">
        <v>32</v>
      </c>
      <c r="B50" s="1" t="s">
        <v>517</v>
      </c>
      <c r="C50" s="1" t="s">
        <v>267</v>
      </c>
      <c r="D50" s="1" t="s">
        <v>268</v>
      </c>
      <c r="E50" s="1" t="s">
        <v>221</v>
      </c>
      <c r="H50" s="1" t="s">
        <v>155</v>
      </c>
      <c r="K50" s="1" t="s">
        <v>420</v>
      </c>
      <c r="AO50" s="3"/>
    </row>
    <row r="51" spans="1:12" s="3" customFormat="1" ht="12.75">
      <c r="A51" s="1">
        <v>19</v>
      </c>
      <c r="B51" s="1"/>
      <c r="C51" s="1" t="s">
        <v>333</v>
      </c>
      <c r="D51" s="1" t="s">
        <v>219</v>
      </c>
      <c r="E51" s="1" t="s">
        <v>220</v>
      </c>
      <c r="F51" s="1" t="s">
        <v>507</v>
      </c>
      <c r="G51" s="1"/>
      <c r="H51" s="2" t="s">
        <v>417</v>
      </c>
      <c r="I51" s="2"/>
      <c r="J51" s="2"/>
      <c r="K51" s="2"/>
      <c r="L51" s="2"/>
    </row>
    <row r="52" spans="1:14" s="1" customFormat="1" ht="12.75">
      <c r="A52" s="1">
        <v>20</v>
      </c>
      <c r="C52" s="1" t="s">
        <v>335</v>
      </c>
      <c r="D52" s="1" t="s">
        <v>212</v>
      </c>
      <c r="E52" s="1" t="s">
        <v>220</v>
      </c>
      <c r="F52" s="2" t="s">
        <v>506</v>
      </c>
      <c r="G52" s="2"/>
      <c r="H52" s="1" t="s">
        <v>155</v>
      </c>
      <c r="I52" s="2"/>
      <c r="J52" s="2"/>
      <c r="K52" s="2"/>
      <c r="L52" s="2"/>
      <c r="N52" s="3"/>
    </row>
    <row r="53" spans="1:12" s="1" customFormat="1" ht="12.75">
      <c r="A53" s="1">
        <v>21</v>
      </c>
      <c r="B53" s="1" t="s">
        <v>521</v>
      </c>
      <c r="C53" s="1" t="s">
        <v>337</v>
      </c>
      <c r="D53" s="1" t="s">
        <v>212</v>
      </c>
      <c r="E53" s="1" t="s">
        <v>220</v>
      </c>
      <c r="G53" s="2"/>
      <c r="H53" s="2" t="s">
        <v>520</v>
      </c>
      <c r="I53" s="2"/>
      <c r="J53" s="2"/>
      <c r="K53" s="2"/>
      <c r="L53" s="2"/>
    </row>
    <row r="54" spans="1:11" s="1" customFormat="1" ht="12.75">
      <c r="A54" s="1">
        <v>39</v>
      </c>
      <c r="C54" s="1" t="s">
        <v>285</v>
      </c>
      <c r="D54" s="1" t="s">
        <v>272</v>
      </c>
      <c r="E54" s="1" t="s">
        <v>220</v>
      </c>
      <c r="K54" s="1" t="s">
        <v>420</v>
      </c>
    </row>
    <row r="55" spans="1:12" s="3" customFormat="1" ht="12.75">
      <c r="A55" s="1">
        <v>50</v>
      </c>
      <c r="B55" s="1"/>
      <c r="C55" s="1" t="s">
        <v>135</v>
      </c>
      <c r="D55" s="1" t="s">
        <v>211</v>
      </c>
      <c r="E55" s="1" t="s">
        <v>220</v>
      </c>
      <c r="F55" s="1"/>
      <c r="G55" s="1"/>
      <c r="H55" s="1" t="s">
        <v>155</v>
      </c>
      <c r="I55" s="1"/>
      <c r="J55" s="1"/>
      <c r="K55" s="1" t="s">
        <v>420</v>
      </c>
      <c r="L55" s="1"/>
    </row>
    <row r="56" spans="1:12" s="1" customFormat="1" ht="12.75">
      <c r="A56" s="1">
        <v>6</v>
      </c>
      <c r="C56" s="1" t="s">
        <v>472</v>
      </c>
      <c r="D56" s="1" t="s">
        <v>212</v>
      </c>
      <c r="E56" s="1" t="s">
        <v>214</v>
      </c>
      <c r="F56" s="2" t="s">
        <v>154</v>
      </c>
      <c r="G56" s="1" t="s">
        <v>512</v>
      </c>
      <c r="H56" s="1" t="s">
        <v>155</v>
      </c>
      <c r="J56" s="2"/>
      <c r="K56" s="2" t="s">
        <v>420</v>
      </c>
      <c r="L56" s="2" t="s">
        <v>420</v>
      </c>
    </row>
    <row r="57" spans="1:8" s="1" customFormat="1" ht="12.75">
      <c r="A57" s="1">
        <v>37</v>
      </c>
      <c r="C57" s="1" t="s">
        <v>277</v>
      </c>
      <c r="D57" s="1" t="s">
        <v>278</v>
      </c>
      <c r="E57" s="1" t="s">
        <v>214</v>
      </c>
      <c r="H57" s="1" t="s">
        <v>155</v>
      </c>
    </row>
    <row r="58" spans="1:11" s="3" customFormat="1" ht="12.75">
      <c r="A58" s="3">
        <v>60</v>
      </c>
      <c r="C58" s="3" t="s">
        <v>151</v>
      </c>
      <c r="D58" s="3" t="s">
        <v>212</v>
      </c>
      <c r="E58" s="3" t="s">
        <v>214</v>
      </c>
      <c r="H58" s="3" t="s">
        <v>155</v>
      </c>
      <c r="K58" s="3" t="s">
        <v>420</v>
      </c>
    </row>
    <row r="59" spans="1:11" s="3" customFormat="1" ht="12.75">
      <c r="A59" s="3">
        <v>61</v>
      </c>
      <c r="C59" s="3" t="s">
        <v>152</v>
      </c>
      <c r="D59" s="3" t="s">
        <v>212</v>
      </c>
      <c r="E59" s="3" t="s">
        <v>214</v>
      </c>
      <c r="H59" s="3" t="s">
        <v>155</v>
      </c>
      <c r="K59" s="3" t="s">
        <v>420</v>
      </c>
    </row>
    <row r="60" spans="1:12" s="3" customFormat="1" ht="12.75">
      <c r="A60" s="1">
        <v>9</v>
      </c>
      <c r="B60" s="1"/>
      <c r="C60" s="1" t="s">
        <v>216</v>
      </c>
      <c r="D60" s="1" t="s">
        <v>212</v>
      </c>
      <c r="E60" s="1" t="s">
        <v>213</v>
      </c>
      <c r="F60" s="1"/>
      <c r="G60" s="2"/>
      <c r="H60" s="2" t="s">
        <v>155</v>
      </c>
      <c r="I60" s="2"/>
      <c r="J60" s="2"/>
      <c r="K60" s="2"/>
      <c r="L60" s="2"/>
    </row>
    <row r="61" spans="1:18" s="1" customFormat="1" ht="12.75">
      <c r="A61" s="1">
        <v>16</v>
      </c>
      <c r="B61" s="1" t="s">
        <v>513</v>
      </c>
      <c r="C61" s="1" t="s">
        <v>330</v>
      </c>
      <c r="D61" s="1" t="s">
        <v>212</v>
      </c>
      <c r="E61" s="1" t="s">
        <v>218</v>
      </c>
      <c r="F61" s="2" t="s">
        <v>154</v>
      </c>
      <c r="G61" s="2"/>
      <c r="H61" s="2"/>
      <c r="I61" s="2"/>
      <c r="J61" s="2"/>
      <c r="K61" s="2"/>
      <c r="L61" s="2"/>
      <c r="O61" s="3"/>
      <c r="P61" s="3"/>
      <c r="R61" s="3"/>
    </row>
    <row r="62" spans="1:12" s="1" customFormat="1" ht="12.75">
      <c r="A62" s="1">
        <v>17</v>
      </c>
      <c r="B62" s="1" t="s">
        <v>513</v>
      </c>
      <c r="C62" s="1" t="s">
        <v>331</v>
      </c>
      <c r="D62" s="1" t="s">
        <v>212</v>
      </c>
      <c r="E62" s="1" t="s">
        <v>218</v>
      </c>
      <c r="F62" s="2" t="s">
        <v>508</v>
      </c>
      <c r="G62" s="2"/>
      <c r="H62" s="2"/>
      <c r="I62" s="2"/>
      <c r="J62" s="2"/>
      <c r="K62" s="2"/>
      <c r="L62" s="2"/>
    </row>
    <row r="63" spans="1:61" s="1" customFormat="1" ht="12.75">
      <c r="A63" s="3">
        <v>45</v>
      </c>
      <c r="B63" s="3"/>
      <c r="C63" s="3" t="s">
        <v>126</v>
      </c>
      <c r="D63" s="3" t="s">
        <v>127</v>
      </c>
      <c r="E63" s="3" t="s">
        <v>213</v>
      </c>
      <c r="F63" s="3" t="s">
        <v>423</v>
      </c>
      <c r="G63" s="3"/>
      <c r="H63" s="3" t="s">
        <v>155</v>
      </c>
      <c r="I63" s="3"/>
      <c r="J63" s="3"/>
      <c r="K63" s="3" t="s">
        <v>420</v>
      </c>
      <c r="L63" s="3" t="s">
        <v>420</v>
      </c>
      <c r="R63" s="3"/>
      <c r="X63" s="3"/>
      <c r="Z63" s="3"/>
      <c r="AM63" s="3"/>
      <c r="AO63" s="3"/>
      <c r="AP63" s="3"/>
      <c r="BH63" s="3"/>
      <c r="BI63" s="3"/>
    </row>
    <row r="64" spans="1:12" s="3" customFormat="1" ht="12.75">
      <c r="A64" s="1">
        <v>59</v>
      </c>
      <c r="B64" s="1"/>
      <c r="C64" s="1" t="s">
        <v>149</v>
      </c>
      <c r="D64" s="1" t="s">
        <v>212</v>
      </c>
      <c r="E64" s="1" t="s">
        <v>213</v>
      </c>
      <c r="F64" s="1" t="s">
        <v>261</v>
      </c>
      <c r="G64" s="1"/>
      <c r="H64" s="1" t="s">
        <v>155</v>
      </c>
      <c r="I64" s="1"/>
      <c r="J64" s="1"/>
      <c r="K64" s="1" t="s">
        <v>420</v>
      </c>
      <c r="L64" s="1" t="s">
        <v>420</v>
      </c>
    </row>
    <row r="65" spans="1:75" s="1" customFormat="1" ht="12.75">
      <c r="A65" s="1">
        <v>18</v>
      </c>
      <c r="C65" s="1" t="s">
        <v>332</v>
      </c>
      <c r="D65" s="1" t="s">
        <v>212</v>
      </c>
      <c r="E65" s="1" t="s">
        <v>215</v>
      </c>
      <c r="F65" s="2" t="s">
        <v>154</v>
      </c>
      <c r="G65" s="2"/>
      <c r="H65" s="2" t="s">
        <v>155</v>
      </c>
      <c r="I65" s="2"/>
      <c r="J65" s="2"/>
      <c r="K65" s="2" t="s">
        <v>420</v>
      </c>
      <c r="L65" s="2" t="s">
        <v>420</v>
      </c>
      <c r="R65" s="3"/>
      <c r="T65" s="3"/>
      <c r="U65" s="3"/>
      <c r="V65" s="3"/>
      <c r="AH65" s="3"/>
      <c r="BJ65" s="3"/>
      <c r="BK65" s="3"/>
      <c r="BW65" s="3"/>
    </row>
    <row r="66" spans="1:24" s="1" customFormat="1" ht="12.75">
      <c r="A66" s="1">
        <v>23</v>
      </c>
      <c r="B66" s="1" t="s">
        <v>513</v>
      </c>
      <c r="C66" s="1" t="s">
        <v>339</v>
      </c>
      <c r="D66" s="1" t="s">
        <v>211</v>
      </c>
      <c r="E66" s="1" t="s">
        <v>215</v>
      </c>
      <c r="F66" s="2" t="s">
        <v>154</v>
      </c>
      <c r="G66" s="2"/>
      <c r="H66" s="2"/>
      <c r="I66" s="2"/>
      <c r="J66" s="2"/>
      <c r="K66" s="2"/>
      <c r="L66" s="2"/>
      <c r="Q66" s="3"/>
      <c r="X66" s="3"/>
    </row>
    <row r="67" spans="1:12" s="1" customFormat="1" ht="12.75">
      <c r="A67" s="1">
        <v>26</v>
      </c>
      <c r="C67" s="1" t="s">
        <v>342</v>
      </c>
      <c r="D67" s="1" t="s">
        <v>212</v>
      </c>
      <c r="E67" s="1" t="s">
        <v>215</v>
      </c>
      <c r="G67" s="2"/>
      <c r="H67" s="2" t="s">
        <v>155</v>
      </c>
      <c r="I67" s="2"/>
      <c r="J67" s="2"/>
      <c r="K67" s="2"/>
      <c r="L67" s="2"/>
    </row>
    <row r="68" spans="1:12" s="3" customFormat="1" ht="12.75">
      <c r="A68" s="1">
        <v>27</v>
      </c>
      <c r="B68" s="1"/>
      <c r="C68" s="1" t="s">
        <v>345</v>
      </c>
      <c r="D68" s="1" t="s">
        <v>212</v>
      </c>
      <c r="E68" s="1" t="s">
        <v>215</v>
      </c>
      <c r="F68" s="1"/>
      <c r="G68" s="2"/>
      <c r="H68" s="2" t="s">
        <v>155</v>
      </c>
      <c r="I68" s="2"/>
      <c r="J68" s="2"/>
      <c r="K68" s="2"/>
      <c r="L68" s="2" t="s">
        <v>420</v>
      </c>
    </row>
    <row r="69" spans="1:8" s="1" customFormat="1" ht="12.75">
      <c r="A69" s="1">
        <v>36</v>
      </c>
      <c r="B69" s="1" t="s">
        <v>513</v>
      </c>
      <c r="C69" s="1" t="s">
        <v>276</v>
      </c>
      <c r="D69" s="1" t="s">
        <v>211</v>
      </c>
      <c r="E69" s="1" t="s">
        <v>215</v>
      </c>
      <c r="H69" s="1" t="s">
        <v>155</v>
      </c>
    </row>
    <row r="70" spans="1:12" s="1" customFormat="1" ht="12.75">
      <c r="A70" s="3">
        <v>38</v>
      </c>
      <c r="B70" s="3"/>
      <c r="C70" s="3" t="s">
        <v>281</v>
      </c>
      <c r="D70" s="3" t="s">
        <v>272</v>
      </c>
      <c r="E70" s="3" t="s">
        <v>215</v>
      </c>
      <c r="F70" s="3" t="s">
        <v>154</v>
      </c>
      <c r="G70" s="3" t="s">
        <v>522</v>
      </c>
      <c r="H70" s="3" t="s">
        <v>155</v>
      </c>
      <c r="I70" s="3"/>
      <c r="J70" s="3"/>
      <c r="K70" s="3" t="s">
        <v>420</v>
      </c>
      <c r="L70" s="3" t="s">
        <v>420</v>
      </c>
    </row>
    <row r="71" spans="1:12" s="1" customFormat="1" ht="12.75">
      <c r="A71" s="1">
        <v>40</v>
      </c>
      <c r="C71" s="1" t="s">
        <v>287</v>
      </c>
      <c r="D71" s="1" t="s">
        <v>212</v>
      </c>
      <c r="E71" s="1" t="s">
        <v>215</v>
      </c>
      <c r="F71" s="59" t="s">
        <v>154</v>
      </c>
      <c r="G71" s="59" t="s">
        <v>522</v>
      </c>
      <c r="H71" s="59" t="s">
        <v>155</v>
      </c>
      <c r="K71" s="1" t="s">
        <v>511</v>
      </c>
      <c r="L71" s="1" t="s">
        <v>420</v>
      </c>
    </row>
    <row r="72" spans="1:12" s="1" customFormat="1" ht="12.75">
      <c r="A72" s="3">
        <v>42</v>
      </c>
      <c r="B72" s="3"/>
      <c r="C72" s="3" t="s">
        <v>123</v>
      </c>
      <c r="D72" s="3" t="s">
        <v>212</v>
      </c>
      <c r="E72" s="3" t="s">
        <v>215</v>
      </c>
      <c r="F72" s="3"/>
      <c r="G72" s="3" t="s">
        <v>421</v>
      </c>
      <c r="H72" s="3" t="s">
        <v>155</v>
      </c>
      <c r="I72" s="3"/>
      <c r="J72" s="3"/>
      <c r="K72" s="3" t="s">
        <v>420</v>
      </c>
      <c r="L72" s="3" t="s">
        <v>420</v>
      </c>
    </row>
    <row r="73" spans="1:12" s="3" customFormat="1" ht="12.75">
      <c r="A73" s="1">
        <v>43</v>
      </c>
      <c r="B73" s="1"/>
      <c r="C73" s="1" t="s">
        <v>298</v>
      </c>
      <c r="D73" s="1" t="s">
        <v>211</v>
      </c>
      <c r="E73" s="1" t="s">
        <v>215</v>
      </c>
      <c r="F73" s="59" t="s">
        <v>154</v>
      </c>
      <c r="G73" s="59" t="s">
        <v>522</v>
      </c>
      <c r="H73" s="59" t="s">
        <v>155</v>
      </c>
      <c r="I73" s="1"/>
      <c r="J73" s="1"/>
      <c r="K73" s="1"/>
      <c r="L73" s="1" t="s">
        <v>420</v>
      </c>
    </row>
    <row r="74" spans="1:12" s="3" customFormat="1" ht="12.75">
      <c r="A74" s="1">
        <v>44</v>
      </c>
      <c r="B74" s="1"/>
      <c r="C74" s="1" t="s">
        <v>124</v>
      </c>
      <c r="D74" s="1" t="s">
        <v>211</v>
      </c>
      <c r="E74" s="1" t="s">
        <v>215</v>
      </c>
      <c r="F74" s="59" t="s">
        <v>154</v>
      </c>
      <c r="G74" s="59"/>
      <c r="H74" s="59" t="s">
        <v>155</v>
      </c>
      <c r="I74" s="1"/>
      <c r="J74" s="1"/>
      <c r="K74" s="1"/>
      <c r="L74" s="1" t="s">
        <v>420</v>
      </c>
    </row>
    <row r="75" spans="1:12" s="1" customFormat="1" ht="12.75">
      <c r="A75" s="1">
        <v>70</v>
      </c>
      <c r="C75" s="1" t="s">
        <v>518</v>
      </c>
      <c r="D75" s="1" t="s">
        <v>219</v>
      </c>
      <c r="E75" s="1" t="s">
        <v>215</v>
      </c>
      <c r="F75" s="1" t="s">
        <v>261</v>
      </c>
      <c r="H75" s="1" t="s">
        <v>155</v>
      </c>
      <c r="K75" s="1" t="s">
        <v>420</v>
      </c>
      <c r="L75" s="1" t="s">
        <v>420</v>
      </c>
    </row>
    <row r="76" s="1" customFormat="1" ht="12.75">
      <c r="A76" s="1">
        <v>62</v>
      </c>
    </row>
    <row r="77" s="1" customFormat="1" ht="12.75">
      <c r="A77" s="1">
        <v>63</v>
      </c>
    </row>
    <row r="78" s="1" customFormat="1" ht="12.75">
      <c r="A78" s="1">
        <v>64</v>
      </c>
    </row>
    <row r="79" s="1" customFormat="1" ht="12.75">
      <c r="A79" s="1">
        <v>65</v>
      </c>
    </row>
    <row r="80" s="1" customFormat="1" ht="12.75">
      <c r="A80" s="1">
        <v>66</v>
      </c>
    </row>
    <row r="81" s="1" customFormat="1" ht="12.75">
      <c r="A81" s="1">
        <v>67</v>
      </c>
    </row>
    <row r="82" s="1" customFormat="1" ht="12.75">
      <c r="A82" s="1">
        <v>68</v>
      </c>
    </row>
    <row r="83" s="1" customFormat="1" ht="12.75">
      <c r="A83" s="1">
        <v>69</v>
      </c>
    </row>
    <row r="84" s="1" customFormat="1" ht="12.75">
      <c r="A84" s="1">
        <v>71</v>
      </c>
    </row>
    <row r="85" s="1" customFormat="1" ht="12.75">
      <c r="A85" s="1">
        <v>72</v>
      </c>
    </row>
    <row r="86" s="1" customFormat="1" ht="12.75">
      <c r="A86" s="1">
        <v>73</v>
      </c>
    </row>
    <row r="87" s="1" customFormat="1" ht="12.75">
      <c r="A87" s="1">
        <v>74</v>
      </c>
    </row>
    <row r="88" s="1" customFormat="1" ht="12.75">
      <c r="A88" s="1">
        <v>75</v>
      </c>
    </row>
    <row r="89" s="1" customFormat="1" ht="12.75">
      <c r="A89" s="1">
        <v>76</v>
      </c>
    </row>
    <row r="90" s="1" customFormat="1" ht="12.75">
      <c r="A90" s="1">
        <v>77</v>
      </c>
    </row>
    <row r="91" s="1" customFormat="1" ht="12.75">
      <c r="A91" s="1">
        <v>78</v>
      </c>
    </row>
    <row r="92" s="1" customFormat="1" ht="12.75">
      <c r="A92" s="1">
        <v>79</v>
      </c>
    </row>
    <row r="93" s="1" customFormat="1" ht="12.75">
      <c r="A93" s="1">
        <v>80</v>
      </c>
    </row>
    <row r="94" s="1" customFormat="1" ht="12.75">
      <c r="A94" s="1">
        <v>81</v>
      </c>
    </row>
    <row r="95" s="1" customFormat="1" ht="12.75">
      <c r="A95" s="1">
        <v>82</v>
      </c>
    </row>
    <row r="96" s="1" customFormat="1" ht="12.75">
      <c r="A96" s="1">
        <v>83</v>
      </c>
    </row>
    <row r="97" s="1" customFormat="1" ht="12.75">
      <c r="A97" s="1">
        <v>84</v>
      </c>
    </row>
    <row r="98" s="1" customFormat="1" ht="12.75">
      <c r="A98" s="1">
        <v>85</v>
      </c>
    </row>
    <row r="99" s="1" customFormat="1" ht="12.75">
      <c r="A99" s="1">
        <v>86</v>
      </c>
    </row>
    <row r="100" s="1" customFormat="1" ht="12.75">
      <c r="A100" s="1">
        <v>87</v>
      </c>
    </row>
    <row r="101" s="1" customFormat="1" ht="12.75">
      <c r="A101" s="1">
        <v>88</v>
      </c>
    </row>
    <row r="102" s="1" customFormat="1" ht="12.75">
      <c r="A102" s="1">
        <v>89</v>
      </c>
    </row>
    <row r="103" s="1" customFormat="1" ht="12.75">
      <c r="A103" s="1">
        <v>90</v>
      </c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3"/>
  <sheetViews>
    <sheetView workbookViewId="0" topLeftCell="A1">
      <selection activeCell="A14" sqref="A14"/>
    </sheetView>
  </sheetViews>
  <sheetFormatPr defaultColWidth="9.140625" defaultRowHeight="12.75"/>
  <sheetData>
    <row r="1" ht="12.75">
      <c r="A1" s="21" t="s">
        <v>346</v>
      </c>
    </row>
    <row r="2" ht="12.75">
      <c r="A2" t="s">
        <v>413</v>
      </c>
    </row>
    <row r="3" ht="12.75">
      <c r="A3" t="s">
        <v>414</v>
      </c>
    </row>
    <row r="5" ht="12.75">
      <c r="A5" t="s">
        <v>415</v>
      </c>
    </row>
    <row r="6" ht="12.75">
      <c r="A6" t="s">
        <v>406</v>
      </c>
    </row>
    <row r="7" ht="12.75">
      <c r="A7" t="s">
        <v>407</v>
      </c>
    </row>
    <row r="8" ht="12.75">
      <c r="A8" t="s">
        <v>408</v>
      </c>
    </row>
    <row r="9" ht="12.75">
      <c r="A9" t="s">
        <v>409</v>
      </c>
    </row>
    <row r="10" ht="12.75">
      <c r="A10" t="s">
        <v>410</v>
      </c>
    </row>
    <row r="11" ht="13.5" customHeight="1">
      <c r="A11" t="s">
        <v>411</v>
      </c>
    </row>
    <row r="12" ht="12.75">
      <c r="A12" t="s">
        <v>412</v>
      </c>
    </row>
    <row r="13" ht="12.75">
      <c r="A13" t="s">
        <v>416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40"/>
  <sheetViews>
    <sheetView workbookViewId="0" topLeftCell="A85">
      <selection activeCell="D131" sqref="D131"/>
    </sheetView>
  </sheetViews>
  <sheetFormatPr defaultColWidth="9.140625" defaultRowHeight="12.75"/>
  <cols>
    <col min="1" max="1" width="9.140625" style="18" customWidth="1"/>
    <col min="2" max="2" width="8.8515625" style="0" customWidth="1"/>
    <col min="3" max="3" width="9.140625" style="13" customWidth="1"/>
    <col min="4" max="4" width="17.7109375" style="11" customWidth="1"/>
    <col min="5" max="5" width="17.7109375" style="30" customWidth="1"/>
    <col min="6" max="6" width="17.7109375" style="12" customWidth="1"/>
    <col min="7" max="7" width="14.421875" style="0" customWidth="1"/>
    <col min="8" max="16384" width="8.8515625" style="0" customWidth="1"/>
  </cols>
  <sheetData>
    <row r="1" spans="2:5" ht="12.75">
      <c r="B1" s="5" t="s">
        <v>210</v>
      </c>
      <c r="C1" s="15" t="s">
        <v>30</v>
      </c>
      <c r="D1" s="16" t="s">
        <v>31</v>
      </c>
      <c r="E1" s="29" t="s">
        <v>458</v>
      </c>
    </row>
    <row r="2" spans="2:5" ht="12.75">
      <c r="B2" t="str">
        <f>B140</f>
        <v>West Asia</v>
      </c>
      <c r="C2">
        <f>C140</f>
        <v>29</v>
      </c>
      <c r="D2">
        <f>D140</f>
        <v>180211048</v>
      </c>
      <c r="E2" s="37">
        <f>E140</f>
        <v>0.16092243134838216</v>
      </c>
    </row>
    <row r="3" spans="2:5" ht="12.75">
      <c r="B3" t="s">
        <v>221</v>
      </c>
      <c r="C3">
        <f>C71</f>
        <v>424</v>
      </c>
      <c r="D3">
        <f>D71</f>
        <v>998873281</v>
      </c>
      <c r="E3" s="37">
        <f>E71</f>
        <v>0.4244782677293377</v>
      </c>
    </row>
    <row r="4" spans="2:5" ht="12.75">
      <c r="B4" t="str">
        <f>B95</f>
        <v>East Asia</v>
      </c>
      <c r="C4">
        <f>C95</f>
        <v>3391</v>
      </c>
      <c r="D4">
        <f>D95</f>
        <v>3437959738</v>
      </c>
      <c r="E4" s="37">
        <f>E95</f>
        <v>0.9863408121157002</v>
      </c>
    </row>
    <row r="5" spans="2:5" ht="12.75">
      <c r="B5" t="str">
        <f>B131</f>
        <v>Europe</v>
      </c>
      <c r="C5">
        <f>C131</f>
        <v>3019</v>
      </c>
      <c r="D5">
        <f>D131</f>
        <v>654828306</v>
      </c>
      <c r="E5" s="37">
        <f>E131</f>
        <v>4.610368813225982</v>
      </c>
    </row>
    <row r="6" spans="2:5" ht="12.75">
      <c r="B6" t="str">
        <f>B136</f>
        <v>N. America</v>
      </c>
      <c r="C6">
        <f>C136</f>
        <v>3904</v>
      </c>
      <c r="D6">
        <f>D136</f>
        <v>447227820</v>
      </c>
      <c r="E6" s="37">
        <f>E136</f>
        <v>8.729331730749667</v>
      </c>
    </row>
    <row r="7" ht="12.75">
      <c r="B7" t="s">
        <v>133</v>
      </c>
    </row>
    <row r="8" ht="12.75">
      <c r="B8" t="s">
        <v>459</v>
      </c>
    </row>
    <row r="10" spans="1:7" s="5" customFormat="1" ht="12.75">
      <c r="A10" s="4" t="s">
        <v>29</v>
      </c>
      <c r="B10" s="5" t="s">
        <v>210</v>
      </c>
      <c r="C10" s="15" t="s">
        <v>30</v>
      </c>
      <c r="D10" s="16" t="s">
        <v>31</v>
      </c>
      <c r="E10" s="29" t="s">
        <v>458</v>
      </c>
      <c r="F10" s="17" t="s">
        <v>444</v>
      </c>
      <c r="G10" s="5" t="s">
        <v>443</v>
      </c>
    </row>
    <row r="11" spans="1:6" ht="12.75">
      <c r="A11" t="s">
        <v>361</v>
      </c>
      <c r="B11" t="s">
        <v>221</v>
      </c>
      <c r="C11" s="19">
        <v>0</v>
      </c>
      <c r="D11" s="20">
        <v>34178188</v>
      </c>
      <c r="E11" s="38">
        <v>0</v>
      </c>
      <c r="F11" s="38"/>
    </row>
    <row r="12" spans="1:6" ht="12.75">
      <c r="A12" t="s">
        <v>373</v>
      </c>
      <c r="B12" t="s">
        <v>221</v>
      </c>
      <c r="C12">
        <v>0</v>
      </c>
      <c r="D12" s="20">
        <v>12799293</v>
      </c>
      <c r="E12" s="38">
        <v>0</v>
      </c>
      <c r="F12" s="38"/>
    </row>
    <row r="13" spans="1:8" ht="12.75">
      <c r="A13" t="s">
        <v>380</v>
      </c>
      <c r="B13" t="s">
        <v>221</v>
      </c>
      <c r="C13">
        <v>0</v>
      </c>
      <c r="D13" s="20">
        <v>8791832</v>
      </c>
      <c r="E13" s="38">
        <v>0</v>
      </c>
      <c r="F13" s="38"/>
      <c r="H13" s="6" t="s">
        <v>80</v>
      </c>
    </row>
    <row r="14" spans="1:6" ht="12.75">
      <c r="A14" t="s">
        <v>370</v>
      </c>
      <c r="B14" t="s">
        <v>221</v>
      </c>
      <c r="C14">
        <v>0</v>
      </c>
      <c r="D14" s="20">
        <v>15746232</v>
      </c>
      <c r="E14" s="38">
        <v>0</v>
      </c>
      <c r="F14" s="38"/>
    </row>
    <row r="15" spans="1:6" ht="12.75">
      <c r="A15" t="s">
        <v>379</v>
      </c>
      <c r="B15" t="s">
        <v>221</v>
      </c>
      <c r="C15">
        <v>0</v>
      </c>
      <c r="D15" s="20">
        <v>8988091</v>
      </c>
      <c r="E15" s="38">
        <v>0</v>
      </c>
      <c r="F15" s="38"/>
    </row>
    <row r="16" spans="1:6" ht="12.75">
      <c r="A16" t="s">
        <v>369</v>
      </c>
      <c r="B16" t="s">
        <v>221</v>
      </c>
      <c r="C16">
        <v>0</v>
      </c>
      <c r="D16" s="20">
        <v>18879301</v>
      </c>
      <c r="E16" s="38">
        <v>0</v>
      </c>
      <c r="F16" s="38"/>
    </row>
    <row r="17" spans="1:6" ht="12.75">
      <c r="A17" t="s">
        <v>400</v>
      </c>
      <c r="B17" t="s">
        <v>221</v>
      </c>
      <c r="C17">
        <v>0</v>
      </c>
      <c r="D17" s="20">
        <v>429474</v>
      </c>
      <c r="E17" s="38">
        <v>0</v>
      </c>
      <c r="F17" s="38"/>
    </row>
    <row r="18" spans="1:6" ht="12.75">
      <c r="A18" t="s">
        <v>385</v>
      </c>
      <c r="B18" t="s">
        <v>221</v>
      </c>
      <c r="C18">
        <v>0</v>
      </c>
      <c r="D18" s="20">
        <v>4511488</v>
      </c>
      <c r="E18" s="38">
        <v>0</v>
      </c>
      <c r="F18" s="38"/>
    </row>
    <row r="19" spans="1:6" ht="12.75">
      <c r="A19" t="s">
        <v>366</v>
      </c>
      <c r="B19" t="s">
        <v>221</v>
      </c>
      <c r="C19">
        <v>0</v>
      </c>
      <c r="D19" s="20">
        <v>71505</v>
      </c>
      <c r="E19" s="38">
        <v>0</v>
      </c>
      <c r="F19" s="38"/>
    </row>
    <row r="20" spans="1:6" ht="12.75">
      <c r="A20" t="s">
        <v>376</v>
      </c>
      <c r="B20" t="s">
        <v>221</v>
      </c>
      <c r="C20">
        <v>0</v>
      </c>
      <c r="D20" s="20">
        <v>10329208</v>
      </c>
      <c r="E20" s="38">
        <v>0</v>
      </c>
      <c r="F20" s="38"/>
    </row>
    <row r="21" spans="1:6" ht="12.75">
      <c r="A21" t="s">
        <v>396</v>
      </c>
      <c r="B21" t="s">
        <v>221</v>
      </c>
      <c r="C21">
        <v>0</v>
      </c>
      <c r="D21" s="20">
        <v>752438</v>
      </c>
      <c r="E21" s="38">
        <v>0</v>
      </c>
      <c r="F21" s="38"/>
    </row>
    <row r="22" spans="1:6" ht="12.75">
      <c r="A22" t="s">
        <v>386</v>
      </c>
      <c r="B22" t="s">
        <v>221</v>
      </c>
      <c r="C22">
        <v>0</v>
      </c>
      <c r="D22" s="20">
        <v>4012809</v>
      </c>
      <c r="E22" s="38">
        <v>0</v>
      </c>
      <c r="F22" s="38"/>
    </row>
    <row r="23" spans="1:6" ht="12.75">
      <c r="A23" t="s">
        <v>368</v>
      </c>
      <c r="B23" t="s">
        <v>221</v>
      </c>
      <c r="C23">
        <v>0</v>
      </c>
      <c r="D23" s="20">
        <v>20617068</v>
      </c>
      <c r="E23" s="38">
        <v>0</v>
      </c>
      <c r="F23" s="38"/>
    </row>
    <row r="24" spans="1:6" ht="12.75">
      <c r="A24" t="s">
        <v>399</v>
      </c>
      <c r="B24" t="s">
        <v>221</v>
      </c>
      <c r="C24">
        <v>0</v>
      </c>
      <c r="D24" s="20">
        <v>516055</v>
      </c>
      <c r="E24" s="38">
        <v>0</v>
      </c>
      <c r="F24" s="38"/>
    </row>
    <row r="25" spans="1:6" ht="12.75">
      <c r="A25" t="s">
        <v>358</v>
      </c>
      <c r="B25" t="s">
        <v>221</v>
      </c>
      <c r="C25" s="19">
        <v>0</v>
      </c>
      <c r="D25" s="20">
        <v>68692542</v>
      </c>
      <c r="E25" s="38">
        <v>0</v>
      </c>
      <c r="F25" s="38"/>
    </row>
    <row r="26" spans="1:6" ht="12.75">
      <c r="A26" t="s">
        <v>398</v>
      </c>
      <c r="B26" t="s">
        <v>221</v>
      </c>
      <c r="C26">
        <v>0</v>
      </c>
      <c r="D26" s="20">
        <v>633441</v>
      </c>
      <c r="E26" s="38">
        <v>0</v>
      </c>
      <c r="F26" s="38"/>
    </row>
    <row r="27" spans="1:6" ht="12.75">
      <c r="A27" t="s">
        <v>384</v>
      </c>
      <c r="B27" t="s">
        <v>221</v>
      </c>
      <c r="C27">
        <v>0</v>
      </c>
      <c r="D27" s="20">
        <v>5647168</v>
      </c>
      <c r="E27" s="38">
        <v>0</v>
      </c>
      <c r="F27" s="38"/>
    </row>
    <row r="28" spans="1:6" ht="12.75">
      <c r="A28" t="s">
        <v>357</v>
      </c>
      <c r="B28" t="s">
        <v>221</v>
      </c>
      <c r="C28" s="19">
        <v>0</v>
      </c>
      <c r="D28" s="20">
        <v>85237338</v>
      </c>
      <c r="E28" s="38">
        <v>0</v>
      </c>
      <c r="F28" s="38"/>
    </row>
    <row r="29" spans="1:6" ht="12.75">
      <c r="A29" t="s">
        <v>393</v>
      </c>
      <c r="B29" t="s">
        <v>221</v>
      </c>
      <c r="C29">
        <v>0</v>
      </c>
      <c r="D29" s="20">
        <v>1514993</v>
      </c>
      <c r="E29" s="38">
        <v>0</v>
      </c>
      <c r="F29" s="38"/>
    </row>
    <row r="30" spans="1:6" ht="12.75">
      <c r="A30" t="s">
        <v>391</v>
      </c>
      <c r="B30" t="s">
        <v>221</v>
      </c>
      <c r="C30">
        <v>0</v>
      </c>
      <c r="D30" s="20">
        <v>1782893</v>
      </c>
      <c r="E30" s="38">
        <v>0</v>
      </c>
      <c r="F30" s="38"/>
    </row>
    <row r="31" spans="1:6" ht="12.75">
      <c r="A31" t="s">
        <v>363</v>
      </c>
      <c r="B31" t="s">
        <v>221</v>
      </c>
      <c r="C31" s="19">
        <v>0</v>
      </c>
      <c r="D31" s="20">
        <v>23832495</v>
      </c>
      <c r="E31" s="38">
        <v>0</v>
      </c>
      <c r="F31" s="38"/>
    </row>
    <row r="32" spans="1:6" ht="12.75">
      <c r="A32" t="s">
        <v>377</v>
      </c>
      <c r="B32" t="s">
        <v>221</v>
      </c>
      <c r="C32">
        <v>0</v>
      </c>
      <c r="D32" s="20">
        <v>10057975</v>
      </c>
      <c r="E32" s="38">
        <v>0</v>
      </c>
      <c r="F32" s="38"/>
    </row>
    <row r="33" spans="1:6" ht="12.75">
      <c r="A33" t="s">
        <v>392</v>
      </c>
      <c r="B33" t="s">
        <v>221</v>
      </c>
      <c r="C33">
        <v>0</v>
      </c>
      <c r="D33" s="20">
        <v>1533964</v>
      </c>
      <c r="E33" s="38">
        <v>0</v>
      </c>
      <c r="F33" s="38"/>
    </row>
    <row r="34" spans="1:6" ht="12.75">
      <c r="A34" t="s">
        <v>360</v>
      </c>
      <c r="B34" t="s">
        <v>221</v>
      </c>
      <c r="C34" s="19">
        <v>0</v>
      </c>
      <c r="D34" s="20">
        <v>39002772</v>
      </c>
      <c r="E34" s="38">
        <v>0</v>
      </c>
      <c r="F34" s="38"/>
    </row>
    <row r="35" spans="1:6" ht="12.75">
      <c r="A35" t="s">
        <v>389</v>
      </c>
      <c r="B35" t="s">
        <v>221</v>
      </c>
      <c r="C35">
        <v>0</v>
      </c>
      <c r="D35" s="20">
        <v>2130819</v>
      </c>
      <c r="E35" s="38">
        <v>0</v>
      </c>
      <c r="F35" s="38"/>
    </row>
    <row r="36" spans="1:6" ht="12.75">
      <c r="A36" t="s">
        <v>387</v>
      </c>
      <c r="B36" t="s">
        <v>221</v>
      </c>
      <c r="C36">
        <v>0</v>
      </c>
      <c r="D36" s="20">
        <v>3441790</v>
      </c>
      <c r="E36" s="38">
        <v>0</v>
      </c>
      <c r="F36" s="38"/>
    </row>
    <row r="37" spans="1:6" ht="12.75">
      <c r="A37" t="s">
        <v>382</v>
      </c>
      <c r="B37" t="s">
        <v>221</v>
      </c>
      <c r="C37">
        <v>0</v>
      </c>
      <c r="D37" s="20">
        <v>6310434</v>
      </c>
      <c r="E37" s="38">
        <v>0</v>
      </c>
      <c r="F37" s="38"/>
    </row>
    <row r="38" spans="1:6" ht="12.75">
      <c r="A38" t="s">
        <v>364</v>
      </c>
      <c r="B38" t="s">
        <v>221</v>
      </c>
      <c r="C38" s="19">
        <v>0</v>
      </c>
      <c r="D38" s="20">
        <v>20653556</v>
      </c>
      <c r="E38" s="38">
        <v>0</v>
      </c>
      <c r="F38" s="38"/>
    </row>
    <row r="39" spans="1:6" ht="12.75">
      <c r="A39" t="s">
        <v>401</v>
      </c>
      <c r="B39" t="s">
        <v>221</v>
      </c>
      <c r="C39">
        <v>0</v>
      </c>
      <c r="D39" s="20">
        <v>245000</v>
      </c>
      <c r="E39" s="38">
        <v>0</v>
      </c>
      <c r="F39" s="38"/>
    </row>
    <row r="40" spans="1:6" ht="12.75">
      <c r="A40" t="s">
        <v>374</v>
      </c>
      <c r="B40" t="s">
        <v>221</v>
      </c>
      <c r="C40">
        <v>0</v>
      </c>
      <c r="D40" s="20">
        <v>12666987</v>
      </c>
      <c r="E40" s="38">
        <v>0</v>
      </c>
      <c r="F40" s="38"/>
    </row>
    <row r="41" spans="1:6" ht="12.75">
      <c r="A41" t="s">
        <v>388</v>
      </c>
      <c r="B41" t="s">
        <v>221</v>
      </c>
      <c r="C41">
        <v>0</v>
      </c>
      <c r="D41" s="20">
        <v>3129486</v>
      </c>
      <c r="E41" s="38">
        <v>0</v>
      </c>
      <c r="F41" s="38"/>
    </row>
    <row r="42" spans="1:6" ht="12.75">
      <c r="A42" t="s">
        <v>394</v>
      </c>
      <c r="B42" t="s">
        <v>221</v>
      </c>
      <c r="C42">
        <v>0</v>
      </c>
      <c r="D42" s="20">
        <v>1284264</v>
      </c>
      <c r="E42" s="38">
        <v>0</v>
      </c>
      <c r="F42" s="38"/>
    </row>
    <row r="43" spans="1:6" ht="12.75">
      <c r="A43" t="s">
        <v>402</v>
      </c>
      <c r="B43" t="s">
        <v>221</v>
      </c>
      <c r="C43">
        <v>0</v>
      </c>
      <c r="D43" s="20">
        <v>223765</v>
      </c>
      <c r="E43" s="38">
        <v>0</v>
      </c>
      <c r="F43" s="38"/>
    </row>
    <row r="44" spans="1:6" ht="12.75">
      <c r="A44" t="s">
        <v>367</v>
      </c>
      <c r="B44" t="s">
        <v>221</v>
      </c>
      <c r="C44">
        <v>0</v>
      </c>
      <c r="D44" s="20">
        <v>66411</v>
      </c>
      <c r="E44" s="38">
        <v>0</v>
      </c>
      <c r="F44" s="38"/>
    </row>
    <row r="45" spans="1:6" ht="12.75">
      <c r="A45" t="s">
        <v>390</v>
      </c>
      <c r="B45" t="s">
        <v>221</v>
      </c>
      <c r="C45">
        <v>0</v>
      </c>
      <c r="D45" s="20">
        <v>2108665</v>
      </c>
      <c r="E45" s="38">
        <v>0</v>
      </c>
      <c r="F45" s="38"/>
    </row>
    <row r="46" spans="1:6" ht="12.75">
      <c r="A46" t="s">
        <v>371</v>
      </c>
      <c r="B46" t="s">
        <v>221</v>
      </c>
      <c r="C46">
        <v>0</v>
      </c>
      <c r="D46" s="20">
        <v>15306252</v>
      </c>
      <c r="E46" s="38">
        <v>0</v>
      </c>
      <c r="F46" s="38"/>
    </row>
    <row r="47" spans="1:6" ht="12.75">
      <c r="A47" t="s">
        <v>356</v>
      </c>
      <c r="B47" t="s">
        <v>221</v>
      </c>
      <c r="C47" s="19">
        <v>0</v>
      </c>
      <c r="D47" s="20">
        <v>149229090</v>
      </c>
      <c r="E47" s="38">
        <v>0</v>
      </c>
      <c r="F47" s="38"/>
    </row>
    <row r="48" spans="1:6" ht="12.75">
      <c r="A48" t="s">
        <v>397</v>
      </c>
      <c r="B48" t="s">
        <v>221</v>
      </c>
      <c r="C48">
        <v>0</v>
      </c>
      <c r="D48" s="20">
        <v>743981</v>
      </c>
      <c r="E48" s="38">
        <v>0</v>
      </c>
      <c r="F48" s="38"/>
    </row>
    <row r="49" spans="1:6" ht="12.75">
      <c r="A49" t="s">
        <v>375</v>
      </c>
      <c r="B49" t="s">
        <v>221</v>
      </c>
      <c r="C49">
        <v>0</v>
      </c>
      <c r="D49" s="20">
        <v>10473282</v>
      </c>
      <c r="E49" s="38">
        <v>0</v>
      </c>
      <c r="F49" s="38"/>
    </row>
    <row r="50" spans="1:6" ht="12.75">
      <c r="A50" t="s">
        <v>405</v>
      </c>
      <c r="B50" t="s">
        <v>221</v>
      </c>
      <c r="C50">
        <v>0</v>
      </c>
      <c r="D50" s="20">
        <v>7637</v>
      </c>
      <c r="E50" s="38">
        <v>0</v>
      </c>
      <c r="F50" s="38"/>
    </row>
    <row r="51" spans="1:6" ht="12.75">
      <c r="A51" t="s">
        <v>403</v>
      </c>
      <c r="B51" t="s">
        <v>221</v>
      </c>
      <c r="C51">
        <v>0</v>
      </c>
      <c r="D51" s="20">
        <v>212679</v>
      </c>
      <c r="E51" s="38">
        <v>0</v>
      </c>
      <c r="F51" s="38"/>
    </row>
    <row r="52" spans="1:6" ht="12.75">
      <c r="A52" t="s">
        <v>372</v>
      </c>
      <c r="B52" t="s">
        <v>221</v>
      </c>
      <c r="C52">
        <v>0</v>
      </c>
      <c r="D52" s="20">
        <v>13711597</v>
      </c>
      <c r="E52" s="38">
        <v>0</v>
      </c>
      <c r="F52" s="38"/>
    </row>
    <row r="53" spans="1:6" ht="12.75">
      <c r="A53" t="s">
        <v>404</v>
      </c>
      <c r="B53" t="s">
        <v>221</v>
      </c>
      <c r="C53">
        <v>0</v>
      </c>
      <c r="D53" s="20">
        <v>87476</v>
      </c>
      <c r="E53" s="38">
        <v>0</v>
      </c>
      <c r="F53" s="38"/>
    </row>
    <row r="54" spans="1:6" ht="12.75">
      <c r="A54" t="s">
        <v>381</v>
      </c>
      <c r="B54" t="s">
        <v>221</v>
      </c>
      <c r="C54">
        <v>0</v>
      </c>
      <c r="D54" s="20">
        <v>6440053</v>
      </c>
      <c r="E54" s="38">
        <v>0</v>
      </c>
      <c r="F54" s="38"/>
    </row>
    <row r="55" spans="1:6" ht="12.75">
      <c r="A55" t="s">
        <v>378</v>
      </c>
      <c r="B55" t="s">
        <v>221</v>
      </c>
      <c r="C55">
        <v>0</v>
      </c>
      <c r="D55" s="20">
        <v>9832017</v>
      </c>
      <c r="E55" s="38">
        <v>0</v>
      </c>
      <c r="F55" s="38"/>
    </row>
    <row r="56" spans="1:6" ht="12.75">
      <c r="A56" t="s">
        <v>359</v>
      </c>
      <c r="B56" t="s">
        <v>221</v>
      </c>
      <c r="C56" s="19">
        <v>0</v>
      </c>
      <c r="D56" s="20">
        <v>41087825</v>
      </c>
      <c r="E56" s="38">
        <v>0</v>
      </c>
      <c r="F56" s="38"/>
    </row>
    <row r="57" spans="1:6" ht="12.75">
      <c r="A57" t="s">
        <v>395</v>
      </c>
      <c r="B57" t="s">
        <v>221</v>
      </c>
      <c r="C57">
        <v>0</v>
      </c>
      <c r="D57" s="20">
        <v>1123913</v>
      </c>
      <c r="E57" s="38">
        <v>0</v>
      </c>
      <c r="F57" s="38"/>
    </row>
    <row r="58" spans="1:6" ht="12.75">
      <c r="A58" t="s">
        <v>383</v>
      </c>
      <c r="B58" t="s">
        <v>221</v>
      </c>
      <c r="C58">
        <v>0</v>
      </c>
      <c r="D58" s="20">
        <v>6019877</v>
      </c>
      <c r="E58" s="38">
        <v>0</v>
      </c>
      <c r="F58" s="38"/>
    </row>
    <row r="59" spans="1:6" ht="12.75">
      <c r="A59" t="s">
        <v>362</v>
      </c>
      <c r="B59" t="s">
        <v>221</v>
      </c>
      <c r="C59">
        <v>0</v>
      </c>
      <c r="D59" s="20">
        <v>32369558</v>
      </c>
      <c r="E59" s="38">
        <v>0</v>
      </c>
      <c r="F59" s="38"/>
    </row>
    <row r="60" spans="1:6" ht="12.75">
      <c r="A60" t="s">
        <v>365</v>
      </c>
      <c r="B60" t="s">
        <v>221</v>
      </c>
      <c r="C60" s="19">
        <v>0</v>
      </c>
      <c r="D60" s="20">
        <v>11392629</v>
      </c>
      <c r="E60" s="38">
        <v>0</v>
      </c>
      <c r="F60" s="38"/>
    </row>
    <row r="61" spans="1:5" ht="12.75">
      <c r="A61" t="s">
        <v>355</v>
      </c>
      <c r="B61" t="s">
        <v>221</v>
      </c>
      <c r="C61">
        <v>1</v>
      </c>
      <c r="D61" s="20">
        <v>14268711</v>
      </c>
      <c r="E61" s="30">
        <f aca="true" t="shared" si="0" ref="E61:E71">C61/D61*10^6</f>
        <v>0.07008341538349189</v>
      </c>
    </row>
    <row r="62" spans="1:5" ht="12.75">
      <c r="A62" t="s">
        <v>354</v>
      </c>
      <c r="B62" t="s">
        <v>221</v>
      </c>
      <c r="C62">
        <v>1</v>
      </c>
      <c r="D62" s="20">
        <v>10486339</v>
      </c>
      <c r="E62" s="30">
        <f t="shared" si="0"/>
        <v>0.09536216595706089</v>
      </c>
    </row>
    <row r="63" spans="1:5" ht="12.75">
      <c r="A63" t="s">
        <v>353</v>
      </c>
      <c r="B63" t="s">
        <v>221</v>
      </c>
      <c r="C63">
        <v>5</v>
      </c>
      <c r="D63" s="20">
        <v>41048532</v>
      </c>
      <c r="E63" s="30">
        <f t="shared" si="0"/>
        <v>0.12180703563284552</v>
      </c>
    </row>
    <row r="64" spans="1:6" ht="12.75">
      <c r="A64" t="s">
        <v>351</v>
      </c>
      <c r="B64" t="s">
        <v>221</v>
      </c>
      <c r="C64">
        <v>8</v>
      </c>
      <c r="D64" s="20">
        <v>11862740</v>
      </c>
      <c r="E64" s="30">
        <f t="shared" si="0"/>
        <v>0.6743804551056501</v>
      </c>
      <c r="F64" s="8"/>
    </row>
    <row r="65" spans="1:5" ht="12.75">
      <c r="A65" t="s">
        <v>348</v>
      </c>
      <c r="B65" t="s">
        <v>221</v>
      </c>
      <c r="C65">
        <v>12</v>
      </c>
      <c r="D65" s="20">
        <v>1694477</v>
      </c>
      <c r="E65" s="30">
        <f t="shared" si="0"/>
        <v>7.081831149080218</v>
      </c>
    </row>
    <row r="66" spans="1:5" ht="12.75">
      <c r="A66" t="s">
        <v>347</v>
      </c>
      <c r="B66" t="s">
        <v>221</v>
      </c>
      <c r="C66">
        <v>17</v>
      </c>
      <c r="D66" s="20">
        <v>1990876</v>
      </c>
      <c r="E66" s="30">
        <f t="shared" si="0"/>
        <v>8.538954711393377</v>
      </c>
    </row>
    <row r="67" spans="1:5" ht="12.75">
      <c r="A67" t="s">
        <v>352</v>
      </c>
      <c r="B67" t="s">
        <v>221</v>
      </c>
      <c r="C67">
        <v>19</v>
      </c>
      <c r="D67" s="20">
        <v>34859364</v>
      </c>
      <c r="E67" s="30">
        <f t="shared" si="0"/>
        <v>0.5450472360884151</v>
      </c>
    </row>
    <row r="68" spans="1:5" ht="12.75">
      <c r="A68" t="s">
        <v>44</v>
      </c>
      <c r="B68" t="s">
        <v>221</v>
      </c>
      <c r="C68">
        <v>42</v>
      </c>
      <c r="D68" s="20">
        <v>83082869</v>
      </c>
      <c r="E68" s="30">
        <f t="shared" si="0"/>
        <v>0.5055193748785926</v>
      </c>
    </row>
    <row r="69" spans="1:5" ht="12.75">
      <c r="A69" t="s">
        <v>350</v>
      </c>
      <c r="B69" t="s">
        <v>221</v>
      </c>
      <c r="C69">
        <v>53</v>
      </c>
      <c r="D69" s="20">
        <v>21669278</v>
      </c>
      <c r="E69" s="30">
        <f t="shared" si="0"/>
        <v>2.4458590636937694</v>
      </c>
    </row>
    <row r="70" spans="1:5" ht="12.75">
      <c r="A70" t="s">
        <v>349</v>
      </c>
      <c r="B70" t="s">
        <v>221</v>
      </c>
      <c r="C70">
        <v>266</v>
      </c>
      <c r="D70" s="20">
        <v>49052489</v>
      </c>
      <c r="E70" s="30">
        <f t="shared" si="0"/>
        <v>5.422762543201427</v>
      </c>
    </row>
    <row r="71" spans="1:6" ht="12.75">
      <c r="A71"/>
      <c r="B71" s="21" t="s">
        <v>457</v>
      </c>
      <c r="C71" s="21">
        <f>SUM(C11:C70)</f>
        <v>424</v>
      </c>
      <c r="D71" s="32">
        <f>SUM(D11:D70)</f>
        <v>998873281</v>
      </c>
      <c r="E71" s="33">
        <f t="shared" si="0"/>
        <v>0.4244782677293377</v>
      </c>
      <c r="F71" s="34"/>
    </row>
    <row r="72" spans="1:4" ht="12.75">
      <c r="A72"/>
      <c r="C72"/>
      <c r="D72" s="20"/>
    </row>
    <row r="73" spans="1:6" ht="12.75">
      <c r="A73" t="s">
        <v>431</v>
      </c>
      <c r="B73" t="s">
        <v>442</v>
      </c>
      <c r="C73"/>
      <c r="D73" s="20">
        <v>381371</v>
      </c>
      <c r="E73" s="38">
        <v>0</v>
      </c>
      <c r="F73" s="38"/>
    </row>
    <row r="74" spans="1:6" ht="12.75">
      <c r="A74" t="s">
        <v>432</v>
      </c>
      <c r="B74" t="s">
        <v>442</v>
      </c>
      <c r="C74"/>
      <c r="D74" s="20">
        <v>47758224</v>
      </c>
      <c r="E74" s="38">
        <v>0</v>
      </c>
      <c r="F74" s="38"/>
    </row>
    <row r="75" spans="1:6" ht="12.75">
      <c r="A75" t="s">
        <v>433</v>
      </c>
      <c r="B75" t="s">
        <v>442</v>
      </c>
      <c r="C75"/>
      <c r="D75" s="20">
        <v>13388910</v>
      </c>
      <c r="E75" s="38">
        <v>0</v>
      </c>
      <c r="F75" s="38"/>
    </row>
    <row r="76" spans="1:6" ht="12.75">
      <c r="A76" t="s">
        <v>434</v>
      </c>
      <c r="B76" t="s">
        <v>442</v>
      </c>
      <c r="C76"/>
      <c r="D76" s="20">
        <v>1108777</v>
      </c>
      <c r="E76" s="38">
        <v>0</v>
      </c>
      <c r="F76" s="38"/>
    </row>
    <row r="77" spans="1:6" ht="12.75">
      <c r="A77" t="s">
        <v>436</v>
      </c>
      <c r="B77" t="s">
        <v>442</v>
      </c>
      <c r="C77"/>
      <c r="D77" s="20">
        <v>6677534</v>
      </c>
      <c r="E77" s="38">
        <v>0</v>
      </c>
      <c r="F77" s="38"/>
    </row>
    <row r="78" spans="1:6" ht="12.75">
      <c r="A78" t="s">
        <v>428</v>
      </c>
      <c r="B78" t="s">
        <v>442</v>
      </c>
      <c r="C78"/>
      <c r="D78" s="20">
        <v>23479095</v>
      </c>
      <c r="E78" s="38">
        <v>0</v>
      </c>
      <c r="F78" s="38"/>
    </row>
    <row r="79" spans="1:7" ht="12.75">
      <c r="A79" s="18" t="s">
        <v>45</v>
      </c>
      <c r="B79" t="s">
        <v>442</v>
      </c>
      <c r="C79" s="13">
        <v>4</v>
      </c>
      <c r="D79" s="9">
        <v>153546896</v>
      </c>
      <c r="E79" s="30">
        <f aca="true" t="shared" si="1" ref="E79:E95">C79/D79*10^6</f>
        <v>0.02605067314418391</v>
      </c>
      <c r="F79" s="8"/>
      <c r="G79" s="6" t="s">
        <v>46</v>
      </c>
    </row>
    <row r="80" spans="1:5" ht="12.75">
      <c r="A80" t="s">
        <v>425</v>
      </c>
      <c r="B80" t="s">
        <v>442</v>
      </c>
      <c r="C80">
        <v>6</v>
      </c>
      <c r="D80" s="20">
        <v>460823</v>
      </c>
      <c r="E80" s="30">
        <f t="shared" si="1"/>
        <v>13.020183454384872</v>
      </c>
    </row>
    <row r="81" spans="1:5" ht="12.75">
      <c r="A81" t="s">
        <v>435</v>
      </c>
      <c r="B81" t="s">
        <v>442</v>
      </c>
      <c r="C81">
        <v>10</v>
      </c>
      <c r="D81" s="20">
        <v>230512000</v>
      </c>
      <c r="E81" s="30">
        <f t="shared" si="1"/>
        <v>0.04338168945651419</v>
      </c>
    </row>
    <row r="82" spans="1:5" ht="12.75">
      <c r="A82" t="s">
        <v>424</v>
      </c>
      <c r="B82" t="s">
        <v>442</v>
      </c>
      <c r="C82">
        <v>14</v>
      </c>
      <c r="D82" s="20">
        <v>7008300</v>
      </c>
      <c r="E82" s="30">
        <f t="shared" si="1"/>
        <v>1.9976313799352199</v>
      </c>
    </row>
    <row r="83" spans="1:5" ht="12.75">
      <c r="A83" t="s">
        <v>441</v>
      </c>
      <c r="B83" t="s">
        <v>442</v>
      </c>
      <c r="C83">
        <v>15</v>
      </c>
      <c r="D83" s="20">
        <v>86116559</v>
      </c>
      <c r="E83" s="30">
        <f t="shared" si="1"/>
        <v>0.17418252858895583</v>
      </c>
    </row>
    <row r="84" spans="1:6" ht="12.75">
      <c r="A84" s="18" t="s">
        <v>37</v>
      </c>
      <c r="B84" t="s">
        <v>442</v>
      </c>
      <c r="C84" s="13">
        <v>16</v>
      </c>
      <c r="D84" s="14">
        <f>4.48*10^6</f>
        <v>4480000</v>
      </c>
      <c r="E84" s="30">
        <f t="shared" si="1"/>
        <v>3.571428571428571</v>
      </c>
      <c r="F84" s="8"/>
    </row>
    <row r="85" spans="1:5" ht="12.75">
      <c r="A85" t="s">
        <v>439</v>
      </c>
      <c r="B85" t="s">
        <v>442</v>
      </c>
      <c r="C85" s="13">
        <v>16</v>
      </c>
      <c r="D85" s="20">
        <v>4608167</v>
      </c>
      <c r="E85" s="30">
        <f t="shared" si="1"/>
        <v>3.4720963888678513</v>
      </c>
    </row>
    <row r="86" spans="1:5" ht="12.75">
      <c r="A86" t="s">
        <v>430</v>
      </c>
      <c r="B86" t="s">
        <v>442</v>
      </c>
      <c r="C86">
        <v>24</v>
      </c>
      <c r="D86" s="20">
        <v>2996082</v>
      </c>
      <c r="E86" s="30">
        <f t="shared" si="1"/>
        <v>8.010461662931789</v>
      </c>
    </row>
    <row r="87" spans="1:5" ht="12.75">
      <c r="A87" t="s">
        <v>437</v>
      </c>
      <c r="B87" t="s">
        <v>442</v>
      </c>
      <c r="C87">
        <v>51</v>
      </c>
      <c r="D87" s="20">
        <v>27780000</v>
      </c>
      <c r="E87" s="30">
        <f t="shared" si="1"/>
        <v>1.83585313174946</v>
      </c>
    </row>
    <row r="88" spans="1:5" ht="12.75">
      <c r="A88" t="s">
        <v>427</v>
      </c>
      <c r="B88" t="s">
        <v>442</v>
      </c>
      <c r="C88">
        <v>64</v>
      </c>
      <c r="D88" s="20">
        <v>22920946</v>
      </c>
      <c r="E88" s="30">
        <f t="shared" si="1"/>
        <v>2.792205871433055</v>
      </c>
    </row>
    <row r="89" spans="1:5" ht="12.75">
      <c r="A89" t="s">
        <v>438</v>
      </c>
      <c r="B89" t="s">
        <v>442</v>
      </c>
      <c r="C89">
        <f>11+1+52+1+1</f>
        <v>66</v>
      </c>
      <c r="D89" s="20">
        <v>92681453</v>
      </c>
      <c r="E89" s="30">
        <f t="shared" si="1"/>
        <v>0.7121165871234236</v>
      </c>
    </row>
    <row r="90" spans="1:5" ht="12.75">
      <c r="A90" t="s">
        <v>440</v>
      </c>
      <c r="B90" t="s">
        <v>442</v>
      </c>
      <c r="C90">
        <v>75</v>
      </c>
      <c r="D90" s="20">
        <v>65493298</v>
      </c>
      <c r="E90" s="30">
        <f t="shared" si="1"/>
        <v>1.145155340932747</v>
      </c>
    </row>
    <row r="91" spans="1:5" ht="12.75">
      <c r="A91" t="s">
        <v>429</v>
      </c>
      <c r="B91" t="s">
        <v>442</v>
      </c>
      <c r="C91">
        <v>271</v>
      </c>
      <c r="D91" s="20">
        <v>49232844</v>
      </c>
      <c r="E91" s="30">
        <f t="shared" si="1"/>
        <v>5.504455521602612</v>
      </c>
    </row>
    <row r="92" spans="1:5" ht="12.75">
      <c r="A92" t="s">
        <v>38</v>
      </c>
      <c r="B92" t="s">
        <v>442</v>
      </c>
      <c r="C92" s="13">
        <v>290</v>
      </c>
      <c r="D92" s="20">
        <v>1147995226</v>
      </c>
      <c r="E92" s="30">
        <f t="shared" si="1"/>
        <v>0.25261429092388926</v>
      </c>
    </row>
    <row r="93" spans="1:5" ht="12.75">
      <c r="A93" t="s">
        <v>296</v>
      </c>
      <c r="B93" t="s">
        <v>442</v>
      </c>
      <c r="C93">
        <v>559</v>
      </c>
      <c r="D93" s="20">
        <v>1322044605</v>
      </c>
      <c r="E93" s="30">
        <f t="shared" si="1"/>
        <v>0.4228299089802647</v>
      </c>
    </row>
    <row r="94" spans="1:5" ht="12.75">
      <c r="A94" t="s">
        <v>426</v>
      </c>
      <c r="B94" t="s">
        <v>442</v>
      </c>
      <c r="C94">
        <v>1910</v>
      </c>
      <c r="D94" s="20">
        <v>127288628</v>
      </c>
      <c r="E94" s="30">
        <f t="shared" si="1"/>
        <v>15.005268184680252</v>
      </c>
    </row>
    <row r="95" spans="1:5" ht="12.75">
      <c r="A95"/>
      <c r="B95" s="21" t="s">
        <v>442</v>
      </c>
      <c r="C95" s="31">
        <f>SUM(C73:C94)</f>
        <v>3391</v>
      </c>
      <c r="D95" s="32">
        <f>SUM(D73:D94)</f>
        <v>3437959738</v>
      </c>
      <c r="E95" s="33">
        <f t="shared" si="1"/>
        <v>0.9863408121157002</v>
      </c>
    </row>
    <row r="96" spans="1:4" ht="12.75">
      <c r="A96"/>
      <c r="C96"/>
      <c r="D96" s="20"/>
    </row>
    <row r="97" spans="1:7" ht="12.75">
      <c r="A97" t="s">
        <v>460</v>
      </c>
      <c r="B97" t="s">
        <v>36</v>
      </c>
      <c r="C97">
        <v>292</v>
      </c>
      <c r="D97" s="39">
        <v>140702096</v>
      </c>
      <c r="E97" s="30">
        <f aca="true" t="shared" si="2" ref="E97:E131">C97/D97*10^6</f>
        <v>2.0753066819985397</v>
      </c>
      <c r="G97" s="6" t="s">
        <v>470</v>
      </c>
    </row>
    <row r="98" spans="1:6" ht="12.75">
      <c r="A98" s="18" t="s">
        <v>52</v>
      </c>
      <c r="B98" t="s">
        <v>36</v>
      </c>
      <c r="C98" s="13">
        <v>1</v>
      </c>
      <c r="D98" s="9">
        <v>792604</v>
      </c>
      <c r="E98" s="30">
        <f t="shared" si="2"/>
        <v>1.2616640844608404</v>
      </c>
      <c r="F98">
        <v>26</v>
      </c>
    </row>
    <row r="99" spans="1:7" ht="12.75">
      <c r="A99" s="18" t="s">
        <v>65</v>
      </c>
      <c r="B99" t="s">
        <v>36</v>
      </c>
      <c r="C99" s="13">
        <v>1</v>
      </c>
      <c r="D99" s="9">
        <v>34498</v>
      </c>
      <c r="E99" s="30">
        <f t="shared" si="2"/>
        <v>28.98718766305293</v>
      </c>
      <c r="F99" s="8"/>
      <c r="G99" s="6" t="s">
        <v>79</v>
      </c>
    </row>
    <row r="100" spans="1:7" ht="12.75">
      <c r="A100" s="18" t="s">
        <v>48</v>
      </c>
      <c r="B100" t="s">
        <v>36</v>
      </c>
      <c r="C100" s="13">
        <v>2</v>
      </c>
      <c r="D100" s="10">
        <v>3989018</v>
      </c>
      <c r="E100" s="30">
        <f t="shared" si="2"/>
        <v>0.5013765292610863</v>
      </c>
      <c r="F100" s="8"/>
      <c r="G100" s="6" t="s">
        <v>79</v>
      </c>
    </row>
    <row r="101" spans="1:7" ht="12.75">
      <c r="A101" s="18" t="s">
        <v>63</v>
      </c>
      <c r="B101" t="s">
        <v>36</v>
      </c>
      <c r="C101" s="13">
        <v>2</v>
      </c>
      <c r="D101" s="9">
        <v>304367</v>
      </c>
      <c r="E101" s="30">
        <f t="shared" si="2"/>
        <v>6.5710145975089285</v>
      </c>
      <c r="F101" s="8"/>
      <c r="G101" s="6" t="s">
        <v>79</v>
      </c>
    </row>
    <row r="102" spans="1:7" ht="12.75">
      <c r="A102" s="18" t="s">
        <v>69</v>
      </c>
      <c r="B102" t="s">
        <v>36</v>
      </c>
      <c r="C102" s="13">
        <v>4</v>
      </c>
      <c r="D102" s="9">
        <v>403532</v>
      </c>
      <c r="E102" s="30">
        <f t="shared" si="2"/>
        <v>9.912472864605533</v>
      </c>
      <c r="F102" s="8"/>
      <c r="G102" s="6" t="s">
        <v>79</v>
      </c>
    </row>
    <row r="103" spans="1:7" ht="12.75">
      <c r="A103" s="18" t="s">
        <v>56</v>
      </c>
      <c r="B103" t="s">
        <v>36</v>
      </c>
      <c r="C103" s="13">
        <v>7</v>
      </c>
      <c r="D103" s="9">
        <v>1307605</v>
      </c>
      <c r="E103" s="30">
        <f t="shared" si="2"/>
        <v>5.353298587876308</v>
      </c>
      <c r="F103" s="8"/>
      <c r="G103" s="6" t="s">
        <v>79</v>
      </c>
    </row>
    <row r="104" spans="1:7" ht="12.75">
      <c r="A104" s="18" t="s">
        <v>62</v>
      </c>
      <c r="B104" t="s">
        <v>36</v>
      </c>
      <c r="C104" s="13">
        <v>8</v>
      </c>
      <c r="D104" s="9">
        <v>4156119</v>
      </c>
      <c r="E104" s="30">
        <f t="shared" si="2"/>
        <v>1.9248726997470476</v>
      </c>
      <c r="F104" s="8"/>
      <c r="G104" s="6" t="s">
        <v>79</v>
      </c>
    </row>
    <row r="105" spans="1:7" ht="12.75">
      <c r="A105" s="18" t="s">
        <v>67</v>
      </c>
      <c r="B105" t="s">
        <v>36</v>
      </c>
      <c r="C105" s="13">
        <v>9</v>
      </c>
      <c r="D105" s="9">
        <v>2245423</v>
      </c>
      <c r="E105" s="30">
        <f t="shared" si="2"/>
        <v>4.008153474868655</v>
      </c>
      <c r="F105" s="8"/>
      <c r="G105" s="6" t="s">
        <v>79</v>
      </c>
    </row>
    <row r="106" spans="1:7" ht="12.75">
      <c r="A106" s="18" t="s">
        <v>77</v>
      </c>
      <c r="B106" t="s">
        <v>36</v>
      </c>
      <c r="C106" s="13">
        <v>10</v>
      </c>
      <c r="D106" s="11">
        <v>2007711</v>
      </c>
      <c r="E106" s="30">
        <f t="shared" si="2"/>
        <v>4.980796538944101</v>
      </c>
      <c r="F106" s="8"/>
      <c r="G106" s="6" t="s">
        <v>79</v>
      </c>
    </row>
    <row r="107" spans="1:7" ht="12.75">
      <c r="A107" s="18" t="s">
        <v>55</v>
      </c>
      <c r="B107" t="s">
        <v>36</v>
      </c>
      <c r="C107" s="13">
        <v>12</v>
      </c>
      <c r="D107" s="9">
        <v>5484723</v>
      </c>
      <c r="E107" s="30">
        <f t="shared" si="2"/>
        <v>2.1878953595286394</v>
      </c>
      <c r="F107" s="8"/>
      <c r="G107" s="6" t="s">
        <v>79</v>
      </c>
    </row>
    <row r="108" spans="1:7" ht="12.75">
      <c r="A108" s="18" t="s">
        <v>78</v>
      </c>
      <c r="B108" t="s">
        <v>36</v>
      </c>
      <c r="C108" s="13">
        <v>13</v>
      </c>
      <c r="D108" s="11">
        <f>5.4*10^6</f>
        <v>5400000</v>
      </c>
      <c r="E108" s="30">
        <f t="shared" si="2"/>
        <v>2.4074074074074074</v>
      </c>
      <c r="F108" s="8"/>
      <c r="G108" s="6" t="s">
        <v>79</v>
      </c>
    </row>
    <row r="109" spans="1:7" ht="12.75">
      <c r="A109" s="18" t="s">
        <v>50</v>
      </c>
      <c r="B109" t="s">
        <v>36</v>
      </c>
      <c r="C109" s="13">
        <v>15</v>
      </c>
      <c r="D109" s="9">
        <v>7262675</v>
      </c>
      <c r="E109" s="30">
        <f t="shared" si="2"/>
        <v>2.0653547074597167</v>
      </c>
      <c r="F109" s="8"/>
      <c r="G109" s="6" t="s">
        <v>79</v>
      </c>
    </row>
    <row r="110" spans="1:7" ht="12.75">
      <c r="A110" s="18" t="s">
        <v>68</v>
      </c>
      <c r="B110" t="s">
        <v>36</v>
      </c>
      <c r="C110" s="13">
        <v>15</v>
      </c>
      <c r="D110" s="11">
        <v>2114550</v>
      </c>
      <c r="E110" s="30">
        <f t="shared" si="2"/>
        <v>7.093707881109456</v>
      </c>
      <c r="F110" s="8"/>
      <c r="G110" s="6" t="s">
        <v>79</v>
      </c>
    </row>
    <row r="111" spans="1:7" ht="12.75">
      <c r="A111" s="18" t="s">
        <v>66</v>
      </c>
      <c r="B111" t="s">
        <v>36</v>
      </c>
      <c r="C111" s="13">
        <v>15</v>
      </c>
      <c r="D111" s="11">
        <v>3565205</v>
      </c>
      <c r="E111" s="30">
        <f t="shared" si="2"/>
        <v>4.2073316962138225</v>
      </c>
      <c r="F111" s="8"/>
      <c r="G111" s="6" t="s">
        <v>79</v>
      </c>
    </row>
    <row r="112" spans="1:7" ht="12.75">
      <c r="A112" s="18" t="s">
        <v>75</v>
      </c>
      <c r="B112" t="s">
        <v>36</v>
      </c>
      <c r="C112" s="13">
        <v>22</v>
      </c>
      <c r="D112" s="11">
        <v>7500000</v>
      </c>
      <c r="E112" s="30">
        <f t="shared" si="2"/>
        <v>2.933333333333333</v>
      </c>
      <c r="F112" s="8"/>
      <c r="G112" s="6" t="s">
        <v>79</v>
      </c>
    </row>
    <row r="113" spans="1:7" ht="12.75">
      <c r="A113" s="18" t="s">
        <v>51</v>
      </c>
      <c r="B113" t="s">
        <v>36</v>
      </c>
      <c r="C113" s="13">
        <v>23</v>
      </c>
      <c r="D113" s="9">
        <v>7581520</v>
      </c>
      <c r="E113" s="30">
        <f t="shared" si="2"/>
        <v>3.0336924521731787</v>
      </c>
      <c r="F113" s="8"/>
      <c r="G113" s="6" t="s">
        <v>79</v>
      </c>
    </row>
    <row r="114" spans="1:7" ht="12.75">
      <c r="A114" s="18" t="s">
        <v>60</v>
      </c>
      <c r="B114" t="s">
        <v>36</v>
      </c>
      <c r="C114" s="13">
        <v>25</v>
      </c>
      <c r="D114" s="9">
        <v>10722816</v>
      </c>
      <c r="E114" s="30">
        <f t="shared" si="2"/>
        <v>2.3314771045217975</v>
      </c>
      <c r="F114" s="8"/>
      <c r="G114" s="6" t="s">
        <v>79</v>
      </c>
    </row>
    <row r="115" spans="1:7" ht="12.75">
      <c r="A115" s="18" t="s">
        <v>61</v>
      </c>
      <c r="B115" t="s">
        <v>36</v>
      </c>
      <c r="C115" s="13">
        <v>25</v>
      </c>
      <c r="D115" s="9">
        <v>9930915</v>
      </c>
      <c r="E115" s="30">
        <f t="shared" si="2"/>
        <v>2.517391398476374</v>
      </c>
      <c r="F115" s="8"/>
      <c r="G115" s="6" t="s">
        <v>79</v>
      </c>
    </row>
    <row r="116" spans="1:7" ht="12.75">
      <c r="A116" s="18" t="s">
        <v>71</v>
      </c>
      <c r="B116" t="s">
        <v>36</v>
      </c>
      <c r="C116" s="13">
        <v>25</v>
      </c>
      <c r="D116" s="11">
        <v>4644457</v>
      </c>
      <c r="E116" s="30">
        <f t="shared" si="2"/>
        <v>5.382760568135306</v>
      </c>
      <c r="F116" s="8"/>
      <c r="G116" s="6" t="s">
        <v>79</v>
      </c>
    </row>
    <row r="117" spans="1:7" ht="12.75">
      <c r="A117" s="18" t="s">
        <v>58</v>
      </c>
      <c r="B117" t="s">
        <v>36</v>
      </c>
      <c r="C117" s="13">
        <v>27</v>
      </c>
      <c r="D117" s="9">
        <v>5244749</v>
      </c>
      <c r="E117" s="30">
        <f t="shared" si="2"/>
        <v>5.148006129559299</v>
      </c>
      <c r="F117" s="8"/>
      <c r="G117" s="6" t="s">
        <v>79</v>
      </c>
    </row>
    <row r="118" spans="1:7" ht="12.75">
      <c r="A118" s="18" t="s">
        <v>76</v>
      </c>
      <c r="B118" t="s">
        <v>36</v>
      </c>
      <c r="C118" s="13">
        <v>31</v>
      </c>
      <c r="D118" s="11">
        <v>9045389</v>
      </c>
      <c r="E118" s="30">
        <f t="shared" si="2"/>
        <v>3.42716051238924</v>
      </c>
      <c r="F118" s="8"/>
      <c r="G118" s="6" t="s">
        <v>79</v>
      </c>
    </row>
    <row r="119" spans="1:7" ht="12.75">
      <c r="A119" s="18" t="s">
        <v>74</v>
      </c>
      <c r="B119" t="s">
        <v>36</v>
      </c>
      <c r="C119" s="13">
        <v>32</v>
      </c>
      <c r="D119" s="11">
        <v>22246862</v>
      </c>
      <c r="E119" s="30">
        <f t="shared" si="2"/>
        <v>1.4384051107971991</v>
      </c>
      <c r="F119" s="8"/>
      <c r="G119" s="6" t="s">
        <v>79</v>
      </c>
    </row>
    <row r="120" spans="1:7" ht="12.75">
      <c r="A120" s="18" t="s">
        <v>70</v>
      </c>
      <c r="B120" t="s">
        <v>36</v>
      </c>
      <c r="C120" s="13">
        <v>55</v>
      </c>
      <c r="D120" s="11">
        <v>16645313</v>
      </c>
      <c r="E120" s="30">
        <f t="shared" si="2"/>
        <v>3.304233449980784</v>
      </c>
      <c r="F120" s="8"/>
      <c r="G120" s="6" t="s">
        <v>79</v>
      </c>
    </row>
    <row r="121" spans="1:7" ht="12.75">
      <c r="A121" s="18" t="s">
        <v>73</v>
      </c>
      <c r="B121" t="s">
        <v>36</v>
      </c>
      <c r="C121" s="13">
        <v>63</v>
      </c>
      <c r="D121" s="11">
        <v>10676910</v>
      </c>
      <c r="E121" s="30">
        <f t="shared" si="2"/>
        <v>5.900583595815643</v>
      </c>
      <c r="F121" s="8"/>
      <c r="G121" s="6" t="s">
        <v>79</v>
      </c>
    </row>
    <row r="122" spans="1:7" ht="12.75">
      <c r="A122" s="18" t="s">
        <v>49</v>
      </c>
      <c r="B122" t="s">
        <v>36</v>
      </c>
      <c r="C122" s="13">
        <v>66</v>
      </c>
      <c r="D122" s="9">
        <v>10403951</v>
      </c>
      <c r="E122" s="30">
        <f t="shared" si="2"/>
        <v>6.343743833472495</v>
      </c>
      <c r="F122" s="8"/>
      <c r="G122" s="6" t="s">
        <v>79</v>
      </c>
    </row>
    <row r="123" spans="1:7" ht="12.75">
      <c r="A123" s="18" t="s">
        <v>53</v>
      </c>
      <c r="B123" t="s">
        <v>36</v>
      </c>
      <c r="C123" s="13">
        <v>92</v>
      </c>
      <c r="D123" s="9">
        <v>10220911</v>
      </c>
      <c r="E123" s="30">
        <f t="shared" si="2"/>
        <v>9.001154593753924</v>
      </c>
      <c r="F123" s="8"/>
      <c r="G123" s="6" t="s">
        <v>79</v>
      </c>
    </row>
    <row r="124" spans="1:7" ht="12.75">
      <c r="A124" s="18" t="s">
        <v>57</v>
      </c>
      <c r="B124" t="s">
        <v>36</v>
      </c>
      <c r="C124" s="13">
        <v>141</v>
      </c>
      <c r="D124" s="9">
        <v>40491052</v>
      </c>
      <c r="E124" s="30">
        <f t="shared" si="2"/>
        <v>3.4822508439642417</v>
      </c>
      <c r="F124" s="8"/>
      <c r="G124" s="6" t="s">
        <v>79</v>
      </c>
    </row>
    <row r="125" spans="1:7" ht="12.75">
      <c r="A125" s="18" t="s">
        <v>72</v>
      </c>
      <c r="B125" t="s">
        <v>36</v>
      </c>
      <c r="C125" s="13">
        <v>145</v>
      </c>
      <c r="D125" s="11">
        <v>38500696</v>
      </c>
      <c r="E125" s="30">
        <f t="shared" si="2"/>
        <v>3.766165681784038</v>
      </c>
      <c r="F125" s="8"/>
      <c r="G125" s="6" t="s">
        <v>79</v>
      </c>
    </row>
    <row r="126" spans="1:7" ht="12.75">
      <c r="A126" s="18" t="s">
        <v>47</v>
      </c>
      <c r="B126" t="s">
        <v>36</v>
      </c>
      <c r="C126" s="13">
        <v>152</v>
      </c>
      <c r="D126" s="9">
        <v>8205533</v>
      </c>
      <c r="E126" s="30">
        <f t="shared" si="2"/>
        <v>18.52408612578854</v>
      </c>
      <c r="F126" s="8"/>
      <c r="G126" s="6" t="s">
        <v>79</v>
      </c>
    </row>
    <row r="127" spans="1:7" ht="12.75">
      <c r="A127" s="18" t="s">
        <v>35</v>
      </c>
      <c r="B127" t="s">
        <v>36</v>
      </c>
      <c r="C127" s="13">
        <v>152</v>
      </c>
      <c r="D127" s="9">
        <v>60943912</v>
      </c>
      <c r="E127" s="30">
        <f t="shared" si="2"/>
        <v>2.494096539126008</v>
      </c>
      <c r="F127" s="8"/>
      <c r="G127" s="6" t="s">
        <v>79</v>
      </c>
    </row>
    <row r="128" spans="1:7" ht="12.75">
      <c r="A128" s="18" t="s">
        <v>54</v>
      </c>
      <c r="B128" t="s">
        <v>36</v>
      </c>
      <c r="C128" s="13">
        <v>467</v>
      </c>
      <c r="D128" s="9">
        <v>82369552</v>
      </c>
      <c r="E128" s="30">
        <f t="shared" si="2"/>
        <v>5.669570717101873</v>
      </c>
      <c r="F128" s="8"/>
      <c r="G128" s="6" t="s">
        <v>79</v>
      </c>
    </row>
    <row r="129" spans="1:7" ht="12.75">
      <c r="A129" s="18" t="s">
        <v>59</v>
      </c>
      <c r="B129" t="s">
        <v>36</v>
      </c>
      <c r="C129" s="13">
        <v>521</v>
      </c>
      <c r="D129" s="9">
        <v>61538322</v>
      </c>
      <c r="E129" s="30">
        <f t="shared" si="2"/>
        <v>8.466269197265406</v>
      </c>
      <c r="F129" s="8"/>
      <c r="G129" s="6" t="s">
        <v>79</v>
      </c>
    </row>
    <row r="130" spans="1:7" ht="12.75">
      <c r="A130" s="18" t="s">
        <v>64</v>
      </c>
      <c r="B130" t="s">
        <v>36</v>
      </c>
      <c r="C130" s="13">
        <v>549</v>
      </c>
      <c r="D130" s="9">
        <v>58145320</v>
      </c>
      <c r="E130" s="30">
        <f t="shared" si="2"/>
        <v>9.441860497113096</v>
      </c>
      <c r="F130" s="8"/>
      <c r="G130" s="6" t="s">
        <v>79</v>
      </c>
    </row>
    <row r="131" spans="2:7" ht="12.75">
      <c r="B131" s="21" t="s">
        <v>36</v>
      </c>
      <c r="C131" s="31">
        <f>SUM(C97:C130)</f>
        <v>3019</v>
      </c>
      <c r="D131" s="35">
        <f>SUM(D97:D130)</f>
        <v>654828306</v>
      </c>
      <c r="E131" s="33">
        <f t="shared" si="2"/>
        <v>4.610368813225982</v>
      </c>
      <c r="F131" s="8"/>
      <c r="G131" s="6"/>
    </row>
    <row r="132" spans="4:7" ht="12.75">
      <c r="D132" s="9"/>
      <c r="F132" s="8"/>
      <c r="G132" s="6"/>
    </row>
    <row r="133" spans="1:7" ht="12.75">
      <c r="A133" s="18" t="s">
        <v>33</v>
      </c>
      <c r="B133" t="s">
        <v>215</v>
      </c>
      <c r="C133" s="13">
        <f>62+49</f>
        <v>111</v>
      </c>
      <c r="D133" s="8">
        <v>109955400</v>
      </c>
      <c r="E133" s="30">
        <f>C133/D133*10^6</f>
        <v>1.009500215541938</v>
      </c>
      <c r="F133" s="8"/>
      <c r="G133" s="6" t="s">
        <v>79</v>
      </c>
    </row>
    <row r="134" spans="1:12" ht="12.75">
      <c r="A134" s="18" t="s">
        <v>34</v>
      </c>
      <c r="B134" t="s">
        <v>215</v>
      </c>
      <c r="C134" s="13">
        <v>308</v>
      </c>
      <c r="D134" s="8">
        <v>33212696</v>
      </c>
      <c r="E134" s="30">
        <f>C134/D134*10^6</f>
        <v>9.273562134191092</v>
      </c>
      <c r="F134">
        <v>26</v>
      </c>
      <c r="G134" s="6" t="s">
        <v>465</v>
      </c>
      <c r="H134" s="6" t="s">
        <v>466</v>
      </c>
      <c r="L134" s="6" t="s">
        <v>467</v>
      </c>
    </row>
    <row r="135" spans="1:6" ht="12.75">
      <c r="A135" s="18" t="s">
        <v>32</v>
      </c>
      <c r="B135" t="s">
        <v>215</v>
      </c>
      <c r="C135" s="13">
        <v>3485</v>
      </c>
      <c r="D135" s="8">
        <v>304059724</v>
      </c>
      <c r="E135" s="30">
        <f>C135/D135*10^6</f>
        <v>11.461564044569087</v>
      </c>
      <c r="F135">
        <v>26</v>
      </c>
    </row>
    <row r="136" spans="1:5" s="21" customFormat="1" ht="12.75">
      <c r="A136" s="49"/>
      <c r="B136" s="21" t="s">
        <v>215</v>
      </c>
      <c r="C136" s="31">
        <f>SUM(C133:C135)</f>
        <v>3904</v>
      </c>
      <c r="D136" s="35">
        <f>SUM(D133:D135)</f>
        <v>447227820</v>
      </c>
      <c r="E136" s="33">
        <f>C136/D136*10^6</f>
        <v>8.729331730749667</v>
      </c>
    </row>
    <row r="137" spans="4:6" ht="12.75">
      <c r="D137" s="8"/>
      <c r="F137"/>
    </row>
    <row r="138" spans="1:13" ht="15.75">
      <c r="A138" s="18" t="s">
        <v>39</v>
      </c>
      <c r="B138" t="s">
        <v>456</v>
      </c>
      <c r="C138" s="13">
        <v>3</v>
      </c>
      <c r="D138" s="9">
        <v>172800048</v>
      </c>
      <c r="E138" s="30">
        <f>C138/D138*10^6</f>
        <v>0.017361106288581587</v>
      </c>
      <c r="F138" s="8"/>
      <c r="G138" s="6" t="s">
        <v>40</v>
      </c>
      <c r="M138" s="7" t="s">
        <v>41</v>
      </c>
    </row>
    <row r="139" spans="1:7" ht="12.75">
      <c r="A139" s="18" t="s">
        <v>42</v>
      </c>
      <c r="B139" t="s">
        <v>456</v>
      </c>
      <c r="C139" s="13">
        <v>26</v>
      </c>
      <c r="D139" s="9">
        <v>7411000</v>
      </c>
      <c r="E139" s="30">
        <f>C139/D139*10^6</f>
        <v>3.5082984752395086</v>
      </c>
      <c r="F139" s="8"/>
      <c r="G139" s="6" t="s">
        <v>43</v>
      </c>
    </row>
    <row r="140" spans="2:5" ht="12.75">
      <c r="B140" s="21" t="s">
        <v>456</v>
      </c>
      <c r="C140" s="31">
        <f>SUM(C138:C139)</f>
        <v>29</v>
      </c>
      <c r="D140" s="36">
        <f>SUM(D138:D139)</f>
        <v>180211048</v>
      </c>
      <c r="E140" s="33">
        <f>C140/D140*10^6</f>
        <v>0.16092243134838216</v>
      </c>
    </row>
  </sheetData>
  <hyperlinks>
    <hyperlink ref="G138" r:id="rId1" display="http://www.rrcap.unep.org/male/baseline/Baseline/Pakistan/pakch2.htm"/>
    <hyperlink ref="G139" r:id="rId2" display="http://www.sviva.gov.il/Enviroment/bin/en.jsp?enPage=e_BlankPage&amp;enDisplay=view&amp;enDispWhat=Zone&amp;enDispWho=Air_Monitoring_Network&amp;enZone=Air_Monitoring_Network"/>
    <hyperlink ref="G79" r:id="rId3" display="http://www.rrcap.unep.org/male/baseline/Baseline/Bang/BANGCH2.htm"/>
    <hyperlink ref="H13" r:id="rId4" display="http://www.ec.gc.ca/indicateurs-indicators/default.asp?lang=En&amp;n=DCC798B8-1&amp;offset=5&amp;toc=show"/>
    <hyperlink ref="G134" r:id="rId5" display="http://etc-cte.ec.gc.ca/NAPS/naps_data_e.html"/>
    <hyperlink ref="H134" r:id="rId6" display="http://www.msc.ec.gc.ca/capmon/index_e.cfm"/>
    <hyperlink ref="L134" r:id="rId7" display="http://www.environment-canada.ca/indicateurs-indicators/default.asp?lang=En&amp;n=62FFB5B1-1&amp;offset=5&amp;toc=show"/>
    <hyperlink ref="G97" r:id="rId8" display="http://www.country-data.com/cgi-bin/query/r-11389.html"/>
  </hyperlinks>
  <printOptions/>
  <pageMargins left="0.75" right="0.75" top="1" bottom="1" header="0.5" footer="0.5"/>
  <pageSetup horizontalDpi="600" verticalDpi="600" orientation="portrait" r:id="rId10"/>
  <drawing r:id="rId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W170"/>
  <sheetViews>
    <sheetView workbookViewId="0" topLeftCell="A1">
      <selection activeCell="G9" sqref="G9"/>
    </sheetView>
  </sheetViews>
  <sheetFormatPr defaultColWidth="9.140625" defaultRowHeight="12.75"/>
  <cols>
    <col min="1" max="1" width="8.8515625" style="0" customWidth="1"/>
    <col min="2" max="2" width="58.28125" style="0" customWidth="1"/>
    <col min="3" max="4" width="9.8515625" style="1" customWidth="1"/>
    <col min="5" max="5" width="12.8515625" style="0" customWidth="1"/>
    <col min="6" max="6" width="14.140625" style="0" customWidth="1"/>
    <col min="7" max="7" width="12.140625" style="0" customWidth="1"/>
    <col min="8" max="16384" width="8.8515625" style="0" customWidth="1"/>
  </cols>
  <sheetData>
    <row r="1" spans="1:74" s="5" customFormat="1" ht="12.75">
      <c r="A1" s="4" t="s">
        <v>222</v>
      </c>
      <c r="B1" s="4" t="s">
        <v>223</v>
      </c>
      <c r="C1" s="4" t="s">
        <v>209</v>
      </c>
      <c r="D1" s="4" t="s">
        <v>210</v>
      </c>
      <c r="E1" s="4" t="s">
        <v>258</v>
      </c>
      <c r="F1" s="4"/>
      <c r="G1" s="4" t="s">
        <v>304</v>
      </c>
      <c r="H1" s="4" t="s">
        <v>303</v>
      </c>
      <c r="I1" s="4" t="s">
        <v>302</v>
      </c>
      <c r="J1" s="4" t="s">
        <v>308</v>
      </c>
      <c r="K1" s="4" t="s">
        <v>300</v>
      </c>
      <c r="L1" s="4" t="s">
        <v>314</v>
      </c>
      <c r="M1" s="4" t="s">
        <v>227</v>
      </c>
      <c r="N1" s="4" t="s">
        <v>225</v>
      </c>
      <c r="O1" s="4" t="s">
        <v>321</v>
      </c>
      <c r="P1" s="4" t="s">
        <v>228</v>
      </c>
      <c r="Q1" s="4" t="s">
        <v>312</v>
      </c>
      <c r="R1" s="4" t="s">
        <v>311</v>
      </c>
      <c r="S1" s="4" t="s">
        <v>316</v>
      </c>
      <c r="T1" s="4" t="s">
        <v>252</v>
      </c>
      <c r="U1" s="4" t="s">
        <v>317</v>
      </c>
      <c r="V1" s="4" t="s">
        <v>344</v>
      </c>
      <c r="W1" s="4" t="s">
        <v>244</v>
      </c>
      <c r="X1" s="4" t="s">
        <v>232</v>
      </c>
      <c r="Y1" s="4" t="s">
        <v>282</v>
      </c>
      <c r="Z1" s="4" t="s">
        <v>297</v>
      </c>
      <c r="AA1" s="4" t="s">
        <v>226</v>
      </c>
      <c r="AB1" s="4" t="s">
        <v>318</v>
      </c>
      <c r="AC1" s="4" t="s">
        <v>231</v>
      </c>
      <c r="AD1" s="4" t="s">
        <v>243</v>
      </c>
      <c r="AE1" s="4" t="s">
        <v>334</v>
      </c>
      <c r="AF1" s="4" t="s">
        <v>264</v>
      </c>
      <c r="AG1" s="4" t="s">
        <v>279</v>
      </c>
      <c r="AH1" s="4" t="s">
        <v>136</v>
      </c>
      <c r="AI1" s="4" t="s">
        <v>233</v>
      </c>
      <c r="AJ1" s="4" t="s">
        <v>325</v>
      </c>
      <c r="AK1" s="4" t="s">
        <v>245</v>
      </c>
      <c r="AL1" s="4" t="s">
        <v>249</v>
      </c>
      <c r="AM1" s="4" t="s">
        <v>254</v>
      </c>
      <c r="AN1" s="4" t="s">
        <v>266</v>
      </c>
      <c r="AO1" s="4" t="s">
        <v>269</v>
      </c>
      <c r="AP1" s="4" t="s">
        <v>270</v>
      </c>
      <c r="AQ1" s="4" t="s">
        <v>283</v>
      </c>
      <c r="AR1" s="4" t="s">
        <v>284</v>
      </c>
      <c r="AS1" s="4" t="s">
        <v>313</v>
      </c>
      <c r="AT1" s="4" t="s">
        <v>288</v>
      </c>
      <c r="AU1" s="4" t="s">
        <v>289</v>
      </c>
      <c r="AV1" s="4" t="s">
        <v>290</v>
      </c>
      <c r="AW1" s="4" t="s">
        <v>291</v>
      </c>
      <c r="AX1" s="4" t="s">
        <v>125</v>
      </c>
      <c r="AY1" s="4" t="s">
        <v>129</v>
      </c>
      <c r="AZ1" s="4" t="s">
        <v>137</v>
      </c>
      <c r="BA1" s="4" t="s">
        <v>138</v>
      </c>
      <c r="BB1" s="4" t="s">
        <v>142</v>
      </c>
      <c r="BC1" s="4"/>
      <c r="BD1" s="4" t="s">
        <v>324</v>
      </c>
      <c r="BE1" s="4" t="s">
        <v>236</v>
      </c>
      <c r="BF1" s="4" t="s">
        <v>224</v>
      </c>
      <c r="BG1" s="4" t="s">
        <v>230</v>
      </c>
      <c r="BH1" s="4" t="s">
        <v>237</v>
      </c>
      <c r="BI1" s="4" t="s">
        <v>306</v>
      </c>
      <c r="BJ1" s="4" t="s">
        <v>235</v>
      </c>
      <c r="BK1" s="4" t="s">
        <v>343</v>
      </c>
      <c r="BL1" s="4" t="s">
        <v>240</v>
      </c>
      <c r="BM1" s="4" t="s">
        <v>241</v>
      </c>
      <c r="BN1" s="4" t="s">
        <v>242</v>
      </c>
      <c r="BO1" s="4" t="s">
        <v>150</v>
      </c>
      <c r="BP1" s="4" t="s">
        <v>246</v>
      </c>
      <c r="BQ1" s="4" t="s">
        <v>247</v>
      </c>
      <c r="BR1" s="4" t="s">
        <v>256</v>
      </c>
      <c r="BS1" s="4" t="s">
        <v>280</v>
      </c>
      <c r="BT1" s="4" t="s">
        <v>292</v>
      </c>
      <c r="BU1" s="4" t="s">
        <v>293</v>
      </c>
      <c r="BV1" s="4" t="s">
        <v>128</v>
      </c>
    </row>
    <row r="2" spans="1:74" ht="12.75">
      <c r="A2" s="1">
        <v>52</v>
      </c>
      <c r="B2" s="1" t="s">
        <v>140</v>
      </c>
      <c r="C2" s="1" t="s">
        <v>268</v>
      </c>
      <c r="D2" s="1" t="s">
        <v>221</v>
      </c>
      <c r="E2" s="1" t="s">
        <v>155</v>
      </c>
      <c r="F2" s="1"/>
      <c r="G2" s="1">
        <v>52</v>
      </c>
      <c r="H2" s="1">
        <v>52</v>
      </c>
      <c r="I2" s="1">
        <v>52</v>
      </c>
      <c r="J2" s="1">
        <v>52</v>
      </c>
      <c r="K2" s="3">
        <v>52</v>
      </c>
      <c r="L2" s="1"/>
      <c r="M2" s="3">
        <v>52</v>
      </c>
      <c r="N2" s="3">
        <v>52</v>
      </c>
      <c r="O2" s="3">
        <v>52</v>
      </c>
      <c r="P2" s="1"/>
      <c r="Q2" s="1"/>
      <c r="R2" s="1"/>
      <c r="S2" s="1"/>
      <c r="T2" s="1"/>
      <c r="U2" s="1"/>
      <c r="V2" s="1"/>
      <c r="W2" s="1"/>
      <c r="X2" s="1"/>
      <c r="Y2" s="1"/>
      <c r="Z2" s="3" t="s">
        <v>141</v>
      </c>
      <c r="AA2" s="1"/>
      <c r="AB2" s="1"/>
      <c r="AC2" s="1"/>
      <c r="AD2" s="1"/>
      <c r="AE2" s="1"/>
      <c r="AF2" s="1">
        <v>52</v>
      </c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3">
        <v>52</v>
      </c>
      <c r="BC2" s="3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3"/>
      <c r="BP2" s="1"/>
      <c r="BQ2" s="1"/>
      <c r="BR2" s="1"/>
      <c r="BS2" s="1"/>
      <c r="BT2" s="1"/>
      <c r="BU2" s="1"/>
      <c r="BV2" s="1"/>
    </row>
    <row r="3" spans="1:74" ht="12.75">
      <c r="A3" s="1">
        <v>53</v>
      </c>
      <c r="B3" s="1" t="s">
        <v>143</v>
      </c>
      <c r="C3" s="1" t="s">
        <v>268</v>
      </c>
      <c r="D3" s="1" t="s">
        <v>221</v>
      </c>
      <c r="E3" s="1" t="s">
        <v>155</v>
      </c>
      <c r="F3" s="1"/>
      <c r="G3" s="1">
        <v>53</v>
      </c>
      <c r="H3" s="1">
        <v>53</v>
      </c>
      <c r="I3" s="1">
        <v>53</v>
      </c>
      <c r="J3" s="3">
        <v>53</v>
      </c>
      <c r="K3" s="1"/>
      <c r="L3" s="1"/>
      <c r="M3" s="1"/>
      <c r="N3" s="1"/>
      <c r="O3" s="1"/>
      <c r="P3" s="1"/>
      <c r="Q3" s="3">
        <v>53</v>
      </c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</row>
    <row r="4" spans="1:74" ht="12.75">
      <c r="A4" s="1">
        <v>54</v>
      </c>
      <c r="B4" s="1" t="s">
        <v>144</v>
      </c>
      <c r="C4" s="1" t="s">
        <v>268</v>
      </c>
      <c r="D4" s="1" t="s">
        <v>221</v>
      </c>
      <c r="E4" s="1" t="s">
        <v>155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</row>
    <row r="5" spans="1:74" ht="12.75">
      <c r="A5" s="3">
        <v>55</v>
      </c>
      <c r="B5" s="3" t="s">
        <v>145</v>
      </c>
      <c r="C5" s="3" t="s">
        <v>268</v>
      </c>
      <c r="D5" s="3" t="s">
        <v>221</v>
      </c>
      <c r="E5" s="1" t="s">
        <v>155</v>
      </c>
      <c r="F5" s="1"/>
      <c r="G5" s="3">
        <v>54</v>
      </c>
      <c r="H5" s="3">
        <v>54</v>
      </c>
      <c r="I5" s="3">
        <v>54</v>
      </c>
      <c r="J5" s="3">
        <v>54</v>
      </c>
      <c r="K5" s="3"/>
      <c r="L5" s="3"/>
      <c r="M5" s="3">
        <v>54</v>
      </c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</row>
    <row r="6" spans="1:74" ht="12.75">
      <c r="A6" s="1">
        <v>56</v>
      </c>
      <c r="B6" s="1" t="s">
        <v>146</v>
      </c>
      <c r="C6" s="1" t="s">
        <v>268</v>
      </c>
      <c r="D6" s="1" t="s">
        <v>221</v>
      </c>
      <c r="E6" s="1" t="s">
        <v>155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</row>
    <row r="7" spans="1:74" ht="12.75">
      <c r="A7" s="1">
        <v>57</v>
      </c>
      <c r="B7" s="1" t="s">
        <v>147</v>
      </c>
      <c r="C7" s="1" t="s">
        <v>268</v>
      </c>
      <c r="D7" s="1" t="s">
        <v>221</v>
      </c>
      <c r="E7" s="1" t="s">
        <v>155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</row>
    <row r="8" spans="1:74" ht="12.75">
      <c r="A8" s="1">
        <v>58</v>
      </c>
      <c r="B8" s="1" t="s">
        <v>148</v>
      </c>
      <c r="C8" s="1" t="s">
        <v>268</v>
      </c>
      <c r="D8" s="1" t="s">
        <v>221</v>
      </c>
      <c r="E8" s="1" t="s">
        <v>155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</row>
    <row r="9" spans="1:75" ht="12.75">
      <c r="A9" s="1"/>
      <c r="B9" s="1"/>
      <c r="C9" s="4" t="s">
        <v>157</v>
      </c>
      <c r="D9" s="1" t="s">
        <v>221</v>
      </c>
      <c r="E9" s="1" t="s">
        <v>155</v>
      </c>
      <c r="F9" s="1"/>
      <c r="G9" s="1">
        <f>COUNTA(G2:G7)</f>
        <v>3</v>
      </c>
      <c r="H9" s="1">
        <f aca="true" t="shared" si="0" ref="H9:BS9">COUNTA(H2:H7)</f>
        <v>3</v>
      </c>
      <c r="I9" s="1">
        <f t="shared" si="0"/>
        <v>3</v>
      </c>
      <c r="J9" s="1">
        <f t="shared" si="0"/>
        <v>3</v>
      </c>
      <c r="K9" s="1">
        <f t="shared" si="0"/>
        <v>1</v>
      </c>
      <c r="L9" s="1">
        <f t="shared" si="0"/>
        <v>0</v>
      </c>
      <c r="M9" s="1">
        <f t="shared" si="0"/>
        <v>2</v>
      </c>
      <c r="N9" s="1">
        <f t="shared" si="0"/>
        <v>1</v>
      </c>
      <c r="O9" s="1">
        <f t="shared" si="0"/>
        <v>1</v>
      </c>
      <c r="P9" s="1">
        <f t="shared" si="0"/>
        <v>0</v>
      </c>
      <c r="Q9" s="1">
        <f t="shared" si="0"/>
        <v>1</v>
      </c>
      <c r="R9" s="1">
        <f t="shared" si="0"/>
        <v>0</v>
      </c>
      <c r="S9" s="1">
        <f t="shared" si="0"/>
        <v>0</v>
      </c>
      <c r="T9" s="1">
        <f t="shared" si="0"/>
        <v>0</v>
      </c>
      <c r="U9" s="1">
        <f t="shared" si="0"/>
        <v>0</v>
      </c>
      <c r="V9" s="1">
        <f t="shared" si="0"/>
        <v>0</v>
      </c>
      <c r="W9" s="1">
        <f t="shared" si="0"/>
        <v>0</v>
      </c>
      <c r="X9" s="1">
        <f t="shared" si="0"/>
        <v>0</v>
      </c>
      <c r="Y9" s="1">
        <f t="shared" si="0"/>
        <v>0</v>
      </c>
      <c r="Z9" s="1">
        <f t="shared" si="0"/>
        <v>1</v>
      </c>
      <c r="AA9" s="1">
        <f t="shared" si="0"/>
        <v>0</v>
      </c>
      <c r="AB9" s="1">
        <f t="shared" si="0"/>
        <v>0</v>
      </c>
      <c r="AC9" s="1">
        <f t="shared" si="0"/>
        <v>0</v>
      </c>
      <c r="AD9" s="1">
        <f t="shared" si="0"/>
        <v>0</v>
      </c>
      <c r="AE9" s="1">
        <f t="shared" si="0"/>
        <v>0</v>
      </c>
      <c r="AF9" s="1">
        <f t="shared" si="0"/>
        <v>1</v>
      </c>
      <c r="AG9" s="1">
        <f t="shared" si="0"/>
        <v>0</v>
      </c>
      <c r="AH9" s="1">
        <f t="shared" si="0"/>
        <v>0</v>
      </c>
      <c r="AI9" s="1">
        <f t="shared" si="0"/>
        <v>0</v>
      </c>
      <c r="AJ9" s="1">
        <f t="shared" si="0"/>
        <v>0</v>
      </c>
      <c r="AK9" s="1">
        <f t="shared" si="0"/>
        <v>0</v>
      </c>
      <c r="AL9" s="1">
        <f t="shared" si="0"/>
        <v>0</v>
      </c>
      <c r="AM9" s="1">
        <f t="shared" si="0"/>
        <v>0</v>
      </c>
      <c r="AN9" s="1">
        <f t="shared" si="0"/>
        <v>0</v>
      </c>
      <c r="AO9" s="1">
        <f t="shared" si="0"/>
        <v>0</v>
      </c>
      <c r="AP9" s="1">
        <f t="shared" si="0"/>
        <v>0</v>
      </c>
      <c r="AQ9" s="1">
        <f t="shared" si="0"/>
        <v>0</v>
      </c>
      <c r="AR9" s="1">
        <f t="shared" si="0"/>
        <v>0</v>
      </c>
      <c r="AS9" s="1">
        <f t="shared" si="0"/>
        <v>0</v>
      </c>
      <c r="AT9" s="1">
        <f t="shared" si="0"/>
        <v>0</v>
      </c>
      <c r="AU9" s="1">
        <f t="shared" si="0"/>
        <v>0</v>
      </c>
      <c r="AV9" s="1">
        <f t="shared" si="0"/>
        <v>0</v>
      </c>
      <c r="AW9" s="1">
        <f t="shared" si="0"/>
        <v>0</v>
      </c>
      <c r="AX9" s="1">
        <f t="shared" si="0"/>
        <v>0</v>
      </c>
      <c r="AY9" s="1">
        <f t="shared" si="0"/>
        <v>0</v>
      </c>
      <c r="AZ9" s="1">
        <f t="shared" si="0"/>
        <v>0</v>
      </c>
      <c r="BA9" s="1">
        <f t="shared" si="0"/>
        <v>0</v>
      </c>
      <c r="BB9" s="1">
        <f t="shared" si="0"/>
        <v>1</v>
      </c>
      <c r="BC9" s="1">
        <f t="shared" si="0"/>
        <v>0</v>
      </c>
      <c r="BD9" s="1">
        <f t="shared" si="0"/>
        <v>0</v>
      </c>
      <c r="BE9" s="1">
        <f t="shared" si="0"/>
        <v>0</v>
      </c>
      <c r="BF9" s="1">
        <f t="shared" si="0"/>
        <v>0</v>
      </c>
      <c r="BG9" s="1">
        <f t="shared" si="0"/>
        <v>0</v>
      </c>
      <c r="BH9" s="1">
        <f t="shared" si="0"/>
        <v>0</v>
      </c>
      <c r="BI9" s="1">
        <f t="shared" si="0"/>
        <v>0</v>
      </c>
      <c r="BJ9" s="1">
        <f t="shared" si="0"/>
        <v>0</v>
      </c>
      <c r="BK9" s="1">
        <f t="shared" si="0"/>
        <v>0</v>
      </c>
      <c r="BL9" s="1">
        <f t="shared" si="0"/>
        <v>0</v>
      </c>
      <c r="BM9" s="1">
        <f t="shared" si="0"/>
        <v>0</v>
      </c>
      <c r="BN9" s="1">
        <f t="shared" si="0"/>
        <v>0</v>
      </c>
      <c r="BO9" s="1">
        <f t="shared" si="0"/>
        <v>0</v>
      </c>
      <c r="BP9" s="1">
        <f t="shared" si="0"/>
        <v>0</v>
      </c>
      <c r="BQ9" s="1">
        <f t="shared" si="0"/>
        <v>0</v>
      </c>
      <c r="BR9" s="1">
        <f t="shared" si="0"/>
        <v>0</v>
      </c>
      <c r="BS9" s="1">
        <f t="shared" si="0"/>
        <v>0</v>
      </c>
      <c r="BT9" s="1">
        <f>COUNTA(BT2:BT7)</f>
        <v>0</v>
      </c>
      <c r="BU9" s="1">
        <f>COUNTA(BU2:BU7)</f>
        <v>0</v>
      </c>
      <c r="BV9" s="1">
        <f>COUNTA(BV2:BV7)</f>
        <v>0</v>
      </c>
      <c r="BW9" s="1">
        <f>COUNTA(BW2:BW7)</f>
        <v>0</v>
      </c>
    </row>
    <row r="10" spans="1:74" ht="12.75">
      <c r="A10" s="1"/>
      <c r="B10" s="1"/>
      <c r="C10" s="4" t="s">
        <v>158</v>
      </c>
      <c r="E10" s="1"/>
      <c r="F10" s="1"/>
      <c r="G10" s="1" t="str">
        <f>CONCATENATE(G2," ",G3," ",G4," ",G5," ",G6," ",G7," ",G8)</f>
        <v>52 53  54   </v>
      </c>
      <c r="H10" s="1" t="str">
        <f aca="true" t="shared" si="1" ref="H10:BS10">CONCATENATE(H2," ",H3," ",H4," ",H5," ",H6," ",H7," ",H8)</f>
        <v>52 53  54   </v>
      </c>
      <c r="I10" s="1" t="str">
        <f t="shared" si="1"/>
        <v>52 53  54   </v>
      </c>
      <c r="J10" s="1" t="str">
        <f t="shared" si="1"/>
        <v>52 53  54   </v>
      </c>
      <c r="K10" s="1" t="str">
        <f t="shared" si="1"/>
        <v>52      </v>
      </c>
      <c r="L10" s="1" t="str">
        <f t="shared" si="1"/>
        <v>      </v>
      </c>
      <c r="M10" s="1" t="str">
        <f t="shared" si="1"/>
        <v>52   54   </v>
      </c>
      <c r="N10" s="1" t="str">
        <f t="shared" si="1"/>
        <v>52      </v>
      </c>
      <c r="O10" s="1" t="str">
        <f t="shared" si="1"/>
        <v>52      </v>
      </c>
      <c r="P10" s="1" t="str">
        <f t="shared" si="1"/>
        <v>      </v>
      </c>
      <c r="Q10" s="1" t="str">
        <f t="shared" si="1"/>
        <v> 53     </v>
      </c>
      <c r="R10" s="1" t="str">
        <f t="shared" si="1"/>
        <v>      </v>
      </c>
      <c r="S10" s="1" t="str">
        <f t="shared" si="1"/>
        <v>      </v>
      </c>
      <c r="T10" s="1" t="str">
        <f t="shared" si="1"/>
        <v>      </v>
      </c>
      <c r="U10" s="1" t="str">
        <f t="shared" si="1"/>
        <v>      </v>
      </c>
      <c r="V10" s="1" t="str">
        <f t="shared" si="1"/>
        <v>      </v>
      </c>
      <c r="W10" s="1" t="str">
        <f t="shared" si="1"/>
        <v>      </v>
      </c>
      <c r="X10" s="1" t="str">
        <f t="shared" si="1"/>
        <v>      </v>
      </c>
      <c r="Y10" s="1" t="str">
        <f t="shared" si="1"/>
        <v>      </v>
      </c>
      <c r="Z10" s="1" t="str">
        <f t="shared" si="1"/>
        <v>52 (haze index)      </v>
      </c>
      <c r="AA10" s="1" t="str">
        <f t="shared" si="1"/>
        <v>      </v>
      </c>
      <c r="AB10" s="1" t="str">
        <f t="shared" si="1"/>
        <v>      </v>
      </c>
      <c r="AC10" s="1" t="str">
        <f t="shared" si="1"/>
        <v>      </v>
      </c>
      <c r="AD10" s="1" t="str">
        <f t="shared" si="1"/>
        <v>      </v>
      </c>
      <c r="AE10" s="1" t="str">
        <f t="shared" si="1"/>
        <v>      </v>
      </c>
      <c r="AF10" s="1" t="str">
        <f t="shared" si="1"/>
        <v>52      </v>
      </c>
      <c r="AG10" s="1" t="str">
        <f t="shared" si="1"/>
        <v>      </v>
      </c>
      <c r="AH10" s="1" t="str">
        <f t="shared" si="1"/>
        <v>      </v>
      </c>
      <c r="AI10" s="1" t="str">
        <f t="shared" si="1"/>
        <v>      </v>
      </c>
      <c r="AJ10" s="1" t="str">
        <f t="shared" si="1"/>
        <v>      </v>
      </c>
      <c r="AK10" s="1" t="str">
        <f t="shared" si="1"/>
        <v>      </v>
      </c>
      <c r="AL10" s="1" t="str">
        <f t="shared" si="1"/>
        <v>      </v>
      </c>
      <c r="AM10" s="1" t="str">
        <f t="shared" si="1"/>
        <v>      </v>
      </c>
      <c r="AN10" s="1" t="str">
        <f t="shared" si="1"/>
        <v>      </v>
      </c>
      <c r="AO10" s="1" t="str">
        <f t="shared" si="1"/>
        <v>      </v>
      </c>
      <c r="AP10" s="1" t="str">
        <f t="shared" si="1"/>
        <v>      </v>
      </c>
      <c r="AQ10" s="1" t="str">
        <f t="shared" si="1"/>
        <v>      </v>
      </c>
      <c r="AR10" s="1" t="str">
        <f t="shared" si="1"/>
        <v>      </v>
      </c>
      <c r="AS10" s="1" t="str">
        <f t="shared" si="1"/>
        <v>      </v>
      </c>
      <c r="AT10" s="1" t="str">
        <f t="shared" si="1"/>
        <v>      </v>
      </c>
      <c r="AU10" s="1" t="str">
        <f t="shared" si="1"/>
        <v>      </v>
      </c>
      <c r="AV10" s="1" t="str">
        <f t="shared" si="1"/>
        <v>      </v>
      </c>
      <c r="AW10" s="1" t="str">
        <f t="shared" si="1"/>
        <v>      </v>
      </c>
      <c r="AX10" s="1" t="str">
        <f t="shared" si="1"/>
        <v>      </v>
      </c>
      <c r="AY10" s="1" t="str">
        <f t="shared" si="1"/>
        <v>      </v>
      </c>
      <c r="AZ10" s="1" t="str">
        <f t="shared" si="1"/>
        <v>      </v>
      </c>
      <c r="BA10" s="1" t="str">
        <f t="shared" si="1"/>
        <v>      </v>
      </c>
      <c r="BB10" s="1" t="str">
        <f t="shared" si="1"/>
        <v>52      </v>
      </c>
      <c r="BC10" s="1" t="str">
        <f t="shared" si="1"/>
        <v>      </v>
      </c>
      <c r="BD10" s="1" t="str">
        <f t="shared" si="1"/>
        <v>      </v>
      </c>
      <c r="BE10" s="1" t="str">
        <f t="shared" si="1"/>
        <v>      </v>
      </c>
      <c r="BF10" s="1" t="str">
        <f t="shared" si="1"/>
        <v>      </v>
      </c>
      <c r="BG10" s="1" t="str">
        <f t="shared" si="1"/>
        <v>      </v>
      </c>
      <c r="BH10" s="1" t="str">
        <f t="shared" si="1"/>
        <v>      </v>
      </c>
      <c r="BI10" s="1" t="str">
        <f t="shared" si="1"/>
        <v>      </v>
      </c>
      <c r="BJ10" s="1" t="str">
        <f t="shared" si="1"/>
        <v>      </v>
      </c>
      <c r="BK10" s="1" t="str">
        <f t="shared" si="1"/>
        <v>      </v>
      </c>
      <c r="BL10" s="1" t="str">
        <f t="shared" si="1"/>
        <v>      </v>
      </c>
      <c r="BM10" s="1" t="str">
        <f t="shared" si="1"/>
        <v>      </v>
      </c>
      <c r="BN10" s="1" t="str">
        <f t="shared" si="1"/>
        <v>      </v>
      </c>
      <c r="BO10" s="1" t="str">
        <f t="shared" si="1"/>
        <v>      </v>
      </c>
      <c r="BP10" s="1" t="str">
        <f t="shared" si="1"/>
        <v>      </v>
      </c>
      <c r="BQ10" s="1" t="str">
        <f t="shared" si="1"/>
        <v>      </v>
      </c>
      <c r="BR10" s="1" t="str">
        <f t="shared" si="1"/>
        <v>      </v>
      </c>
      <c r="BS10" s="1" t="str">
        <f t="shared" si="1"/>
        <v>      </v>
      </c>
      <c r="BT10" s="1" t="str">
        <f>CONCATENATE(BT2," ",BT3," ",BT4," ",BT5," ",BT6," ",BT7," ",BT8)</f>
        <v>      </v>
      </c>
      <c r="BU10" s="1" t="str">
        <f>CONCATENATE(BU2," ",BU3," ",BU4," ",BU5," ",BU6," ",BU7," ",BU8)</f>
        <v>      </v>
      </c>
      <c r="BV10" s="1" t="str">
        <f>CONCATENATE(BV2," ",BV3," ",BV4," ",BV5," ",BV6," ",BV7," ",BV8)</f>
        <v>      </v>
      </c>
    </row>
    <row r="11" spans="1:74" ht="12.75">
      <c r="A11" s="1"/>
      <c r="B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</row>
    <row r="12" spans="1:74" ht="12.75">
      <c r="A12" s="1"/>
      <c r="B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</row>
    <row r="13" spans="1:74" ht="12.75">
      <c r="A13" s="1">
        <v>50</v>
      </c>
      <c r="B13" s="1" t="s">
        <v>135</v>
      </c>
      <c r="C13" s="1" t="s">
        <v>211</v>
      </c>
      <c r="D13" s="1" t="s">
        <v>220</v>
      </c>
      <c r="E13" s="1" t="s">
        <v>155</v>
      </c>
      <c r="F13" s="1"/>
      <c r="G13" s="1">
        <v>50</v>
      </c>
      <c r="H13" s="1">
        <v>50</v>
      </c>
      <c r="I13" s="1">
        <v>50</v>
      </c>
      <c r="J13" s="1">
        <v>50</v>
      </c>
      <c r="K13" s="3">
        <v>50</v>
      </c>
      <c r="L13" s="1"/>
      <c r="M13" s="1"/>
      <c r="N13" s="1"/>
      <c r="O13" s="1"/>
      <c r="P13" s="1"/>
      <c r="Q13" s="3">
        <v>50</v>
      </c>
      <c r="R13" s="3">
        <v>50</v>
      </c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3">
        <v>50</v>
      </c>
      <c r="AF13" s="1"/>
      <c r="AG13" s="3">
        <v>50</v>
      </c>
      <c r="AH13" s="3">
        <v>50</v>
      </c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3">
        <v>50</v>
      </c>
      <c r="BA13" s="3">
        <v>50</v>
      </c>
      <c r="BB13" s="1"/>
      <c r="BC13" s="1"/>
      <c r="BD13" s="1">
        <v>50</v>
      </c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</row>
    <row r="14" spans="1:74" ht="12.75">
      <c r="A14" s="1"/>
      <c r="B14" s="1"/>
      <c r="C14" s="4" t="s">
        <v>157</v>
      </c>
      <c r="D14" s="1" t="s">
        <v>156</v>
      </c>
      <c r="E14" s="1" t="s">
        <v>155</v>
      </c>
      <c r="F14" s="1"/>
      <c r="G14" s="1">
        <f>COUNTA(G13)</f>
        <v>1</v>
      </c>
      <c r="H14" s="1">
        <f aca="true" t="shared" si="2" ref="H14:BS14">COUNTA(H13)</f>
        <v>1</v>
      </c>
      <c r="I14" s="1">
        <f t="shared" si="2"/>
        <v>1</v>
      </c>
      <c r="J14" s="1">
        <f t="shared" si="2"/>
        <v>1</v>
      </c>
      <c r="K14" s="1">
        <f t="shared" si="2"/>
        <v>1</v>
      </c>
      <c r="L14" s="1">
        <f t="shared" si="2"/>
        <v>0</v>
      </c>
      <c r="M14" s="1">
        <f t="shared" si="2"/>
        <v>0</v>
      </c>
      <c r="N14" s="1">
        <f t="shared" si="2"/>
        <v>0</v>
      </c>
      <c r="O14" s="1">
        <f t="shared" si="2"/>
        <v>0</v>
      </c>
      <c r="P14" s="1">
        <f t="shared" si="2"/>
        <v>0</v>
      </c>
      <c r="Q14" s="1">
        <f t="shared" si="2"/>
        <v>1</v>
      </c>
      <c r="R14" s="1">
        <f t="shared" si="2"/>
        <v>1</v>
      </c>
      <c r="S14" s="1">
        <f t="shared" si="2"/>
        <v>0</v>
      </c>
      <c r="T14" s="1">
        <f t="shared" si="2"/>
        <v>0</v>
      </c>
      <c r="U14" s="1">
        <f t="shared" si="2"/>
        <v>0</v>
      </c>
      <c r="V14" s="1">
        <f t="shared" si="2"/>
        <v>0</v>
      </c>
      <c r="W14" s="1">
        <f t="shared" si="2"/>
        <v>0</v>
      </c>
      <c r="X14" s="1">
        <f t="shared" si="2"/>
        <v>0</v>
      </c>
      <c r="Y14" s="1">
        <f t="shared" si="2"/>
        <v>0</v>
      </c>
      <c r="Z14" s="1">
        <f t="shared" si="2"/>
        <v>0</v>
      </c>
      <c r="AA14" s="1">
        <f t="shared" si="2"/>
        <v>0</v>
      </c>
      <c r="AB14" s="1">
        <f t="shared" si="2"/>
        <v>0</v>
      </c>
      <c r="AC14" s="1">
        <f t="shared" si="2"/>
        <v>0</v>
      </c>
      <c r="AD14" s="1">
        <f t="shared" si="2"/>
        <v>0</v>
      </c>
      <c r="AE14" s="1">
        <f t="shared" si="2"/>
        <v>1</v>
      </c>
      <c r="AF14" s="1">
        <f t="shared" si="2"/>
        <v>0</v>
      </c>
      <c r="AG14" s="1">
        <f t="shared" si="2"/>
        <v>1</v>
      </c>
      <c r="AH14" s="1">
        <f t="shared" si="2"/>
        <v>1</v>
      </c>
      <c r="AI14" s="1">
        <f t="shared" si="2"/>
        <v>0</v>
      </c>
      <c r="AJ14" s="1">
        <f t="shared" si="2"/>
        <v>0</v>
      </c>
      <c r="AK14" s="1">
        <f t="shared" si="2"/>
        <v>0</v>
      </c>
      <c r="AL14" s="1">
        <f t="shared" si="2"/>
        <v>0</v>
      </c>
      <c r="AM14" s="1">
        <f t="shared" si="2"/>
        <v>0</v>
      </c>
      <c r="AN14" s="1">
        <f t="shared" si="2"/>
        <v>0</v>
      </c>
      <c r="AO14" s="1">
        <f t="shared" si="2"/>
        <v>0</v>
      </c>
      <c r="AP14" s="1">
        <f t="shared" si="2"/>
        <v>0</v>
      </c>
      <c r="AQ14" s="1">
        <f t="shared" si="2"/>
        <v>0</v>
      </c>
      <c r="AR14" s="1">
        <f t="shared" si="2"/>
        <v>0</v>
      </c>
      <c r="AS14" s="1">
        <f t="shared" si="2"/>
        <v>0</v>
      </c>
      <c r="AT14" s="1">
        <f t="shared" si="2"/>
        <v>0</v>
      </c>
      <c r="AU14" s="1">
        <f t="shared" si="2"/>
        <v>0</v>
      </c>
      <c r="AV14" s="1">
        <f t="shared" si="2"/>
        <v>0</v>
      </c>
      <c r="AW14" s="1">
        <f t="shared" si="2"/>
        <v>0</v>
      </c>
      <c r="AX14" s="1">
        <f t="shared" si="2"/>
        <v>0</v>
      </c>
      <c r="AY14" s="1">
        <f t="shared" si="2"/>
        <v>0</v>
      </c>
      <c r="AZ14" s="1">
        <f t="shared" si="2"/>
        <v>1</v>
      </c>
      <c r="BA14" s="1">
        <f t="shared" si="2"/>
        <v>1</v>
      </c>
      <c r="BB14" s="1">
        <f t="shared" si="2"/>
        <v>0</v>
      </c>
      <c r="BC14" s="1">
        <f t="shared" si="2"/>
        <v>0</v>
      </c>
      <c r="BD14" s="1">
        <f t="shared" si="2"/>
        <v>1</v>
      </c>
      <c r="BE14" s="1">
        <f t="shared" si="2"/>
        <v>0</v>
      </c>
      <c r="BF14" s="1">
        <f t="shared" si="2"/>
        <v>0</v>
      </c>
      <c r="BG14" s="1">
        <f t="shared" si="2"/>
        <v>0</v>
      </c>
      <c r="BH14" s="1">
        <f t="shared" si="2"/>
        <v>0</v>
      </c>
      <c r="BI14" s="1">
        <f t="shared" si="2"/>
        <v>0</v>
      </c>
      <c r="BJ14" s="1">
        <f t="shared" si="2"/>
        <v>0</v>
      </c>
      <c r="BK14" s="1">
        <f t="shared" si="2"/>
        <v>0</v>
      </c>
      <c r="BL14" s="1">
        <f t="shared" si="2"/>
        <v>0</v>
      </c>
      <c r="BM14" s="1">
        <f t="shared" si="2"/>
        <v>0</v>
      </c>
      <c r="BN14" s="1">
        <f t="shared" si="2"/>
        <v>0</v>
      </c>
      <c r="BO14" s="1">
        <f t="shared" si="2"/>
        <v>0</v>
      </c>
      <c r="BP14" s="1">
        <f t="shared" si="2"/>
        <v>0</v>
      </c>
      <c r="BQ14" s="1">
        <f t="shared" si="2"/>
        <v>0</v>
      </c>
      <c r="BR14" s="1">
        <f t="shared" si="2"/>
        <v>0</v>
      </c>
      <c r="BS14" s="1">
        <f t="shared" si="2"/>
        <v>0</v>
      </c>
      <c r="BT14" s="1">
        <f>COUNTA(BT13)</f>
        <v>0</v>
      </c>
      <c r="BU14" s="1">
        <f>COUNTA(BU13)</f>
        <v>0</v>
      </c>
      <c r="BV14" s="1">
        <f>COUNTA(BV13)</f>
        <v>0</v>
      </c>
    </row>
    <row r="15" spans="1:74" ht="12.75">
      <c r="A15" s="1"/>
      <c r="B15" s="1"/>
      <c r="C15" s="4" t="s">
        <v>158</v>
      </c>
      <c r="D15" s="1" t="s">
        <v>156</v>
      </c>
      <c r="E15" s="1" t="s">
        <v>155</v>
      </c>
      <c r="F15" s="1"/>
      <c r="G15" s="1">
        <f>G13</f>
        <v>50</v>
      </c>
      <c r="H15" s="1">
        <f aca="true" t="shared" si="3" ref="H15:BS15">H13</f>
        <v>50</v>
      </c>
      <c r="I15" s="1">
        <f t="shared" si="3"/>
        <v>50</v>
      </c>
      <c r="J15" s="1">
        <f t="shared" si="3"/>
        <v>50</v>
      </c>
      <c r="K15" s="1">
        <f t="shared" si="3"/>
        <v>50</v>
      </c>
      <c r="L15" s="1">
        <f t="shared" si="3"/>
        <v>0</v>
      </c>
      <c r="M15" s="1">
        <f t="shared" si="3"/>
        <v>0</v>
      </c>
      <c r="N15" s="1">
        <f t="shared" si="3"/>
        <v>0</v>
      </c>
      <c r="O15" s="1">
        <f t="shared" si="3"/>
        <v>0</v>
      </c>
      <c r="P15" s="1">
        <f t="shared" si="3"/>
        <v>0</v>
      </c>
      <c r="Q15" s="1">
        <f t="shared" si="3"/>
        <v>50</v>
      </c>
      <c r="R15" s="1">
        <f t="shared" si="3"/>
        <v>50</v>
      </c>
      <c r="S15" s="1">
        <f t="shared" si="3"/>
        <v>0</v>
      </c>
      <c r="T15" s="1">
        <f t="shared" si="3"/>
        <v>0</v>
      </c>
      <c r="U15" s="1">
        <f t="shared" si="3"/>
        <v>0</v>
      </c>
      <c r="V15" s="1">
        <f t="shared" si="3"/>
        <v>0</v>
      </c>
      <c r="W15" s="1">
        <f t="shared" si="3"/>
        <v>0</v>
      </c>
      <c r="X15" s="1">
        <f t="shared" si="3"/>
        <v>0</v>
      </c>
      <c r="Y15" s="1">
        <f t="shared" si="3"/>
        <v>0</v>
      </c>
      <c r="Z15" s="1">
        <f t="shared" si="3"/>
        <v>0</v>
      </c>
      <c r="AA15" s="1">
        <f t="shared" si="3"/>
        <v>0</v>
      </c>
      <c r="AB15" s="1">
        <f t="shared" si="3"/>
        <v>0</v>
      </c>
      <c r="AC15" s="1">
        <f t="shared" si="3"/>
        <v>0</v>
      </c>
      <c r="AD15" s="1">
        <f t="shared" si="3"/>
        <v>0</v>
      </c>
      <c r="AE15" s="1">
        <f t="shared" si="3"/>
        <v>50</v>
      </c>
      <c r="AF15" s="1">
        <f t="shared" si="3"/>
        <v>0</v>
      </c>
      <c r="AG15" s="1">
        <f t="shared" si="3"/>
        <v>50</v>
      </c>
      <c r="AH15" s="1">
        <f t="shared" si="3"/>
        <v>50</v>
      </c>
      <c r="AI15" s="1">
        <f t="shared" si="3"/>
        <v>0</v>
      </c>
      <c r="AJ15" s="1">
        <f t="shared" si="3"/>
        <v>0</v>
      </c>
      <c r="AK15" s="1">
        <f t="shared" si="3"/>
        <v>0</v>
      </c>
      <c r="AL15" s="1">
        <f t="shared" si="3"/>
        <v>0</v>
      </c>
      <c r="AM15" s="1">
        <f t="shared" si="3"/>
        <v>0</v>
      </c>
      <c r="AN15" s="1">
        <f t="shared" si="3"/>
        <v>0</v>
      </c>
      <c r="AO15" s="1">
        <f t="shared" si="3"/>
        <v>0</v>
      </c>
      <c r="AP15" s="1">
        <f t="shared" si="3"/>
        <v>0</v>
      </c>
      <c r="AQ15" s="1">
        <f t="shared" si="3"/>
        <v>0</v>
      </c>
      <c r="AR15" s="1">
        <f t="shared" si="3"/>
        <v>0</v>
      </c>
      <c r="AS15" s="1">
        <f t="shared" si="3"/>
        <v>0</v>
      </c>
      <c r="AT15" s="1">
        <f t="shared" si="3"/>
        <v>0</v>
      </c>
      <c r="AU15" s="1">
        <f t="shared" si="3"/>
        <v>0</v>
      </c>
      <c r="AV15" s="1">
        <f t="shared" si="3"/>
        <v>0</v>
      </c>
      <c r="AW15" s="1">
        <f t="shared" si="3"/>
        <v>0</v>
      </c>
      <c r="AX15" s="1">
        <f t="shared" si="3"/>
        <v>0</v>
      </c>
      <c r="AY15" s="1">
        <f t="shared" si="3"/>
        <v>0</v>
      </c>
      <c r="AZ15" s="1">
        <f t="shared" si="3"/>
        <v>50</v>
      </c>
      <c r="BA15" s="1">
        <f t="shared" si="3"/>
        <v>50</v>
      </c>
      <c r="BB15" s="1">
        <f t="shared" si="3"/>
        <v>0</v>
      </c>
      <c r="BC15" s="1">
        <f t="shared" si="3"/>
        <v>0</v>
      </c>
      <c r="BD15" s="1">
        <f t="shared" si="3"/>
        <v>50</v>
      </c>
      <c r="BE15" s="1">
        <f t="shared" si="3"/>
        <v>0</v>
      </c>
      <c r="BF15" s="1">
        <f t="shared" si="3"/>
        <v>0</v>
      </c>
      <c r="BG15" s="1">
        <f t="shared" si="3"/>
        <v>0</v>
      </c>
      <c r="BH15" s="1">
        <f t="shared" si="3"/>
        <v>0</v>
      </c>
      <c r="BI15" s="1">
        <f t="shared" si="3"/>
        <v>0</v>
      </c>
      <c r="BJ15" s="1">
        <f t="shared" si="3"/>
        <v>0</v>
      </c>
      <c r="BK15" s="1">
        <f t="shared" si="3"/>
        <v>0</v>
      </c>
      <c r="BL15" s="1">
        <f t="shared" si="3"/>
        <v>0</v>
      </c>
      <c r="BM15" s="1">
        <f t="shared" si="3"/>
        <v>0</v>
      </c>
      <c r="BN15" s="1">
        <f t="shared" si="3"/>
        <v>0</v>
      </c>
      <c r="BO15" s="1">
        <f t="shared" si="3"/>
        <v>0</v>
      </c>
      <c r="BP15" s="1">
        <f t="shared" si="3"/>
        <v>0</v>
      </c>
      <c r="BQ15" s="1">
        <f t="shared" si="3"/>
        <v>0</v>
      </c>
      <c r="BR15" s="1">
        <f t="shared" si="3"/>
        <v>0</v>
      </c>
      <c r="BS15" s="1">
        <f t="shared" si="3"/>
        <v>0</v>
      </c>
      <c r="BT15" s="1">
        <f>BT13</f>
        <v>0</v>
      </c>
      <c r="BU15" s="1">
        <f>BU13</f>
        <v>0</v>
      </c>
      <c r="BV15" s="1">
        <f>BV13</f>
        <v>0</v>
      </c>
    </row>
    <row r="16" spans="1:74" ht="12.75">
      <c r="A16" s="1"/>
      <c r="B16" s="1"/>
      <c r="E16" s="1"/>
      <c r="F16" s="1"/>
      <c r="G16" s="1"/>
      <c r="H16" s="1"/>
      <c r="I16" s="1"/>
      <c r="J16" s="1"/>
      <c r="K16" s="3"/>
      <c r="L16" s="1"/>
      <c r="M16" s="1"/>
      <c r="N16" s="1"/>
      <c r="O16" s="1"/>
      <c r="P16" s="1"/>
      <c r="Q16" s="3"/>
      <c r="R16" s="3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3"/>
      <c r="AF16" s="1"/>
      <c r="AG16" s="3"/>
      <c r="AH16" s="3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3"/>
      <c r="BA16" s="3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</row>
    <row r="17" spans="1:74" ht="12.75">
      <c r="A17" s="1"/>
      <c r="B17" s="1"/>
      <c r="E17" s="1"/>
      <c r="F17" s="1"/>
      <c r="G17" s="1"/>
      <c r="H17" s="1"/>
      <c r="I17" s="1"/>
      <c r="J17" s="1"/>
      <c r="K17" s="3"/>
      <c r="L17" s="1"/>
      <c r="M17" s="1"/>
      <c r="N17" s="1"/>
      <c r="O17" s="1"/>
      <c r="P17" s="1"/>
      <c r="Q17" s="3"/>
      <c r="R17" s="3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3"/>
      <c r="AF17" s="1"/>
      <c r="AG17" s="3"/>
      <c r="AH17" s="3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3"/>
      <c r="BA17" s="3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</row>
    <row r="18" spans="1:74" ht="12.75">
      <c r="A18" s="1">
        <v>35</v>
      </c>
      <c r="B18" s="1" t="s">
        <v>275</v>
      </c>
      <c r="C18" s="1" t="s">
        <v>219</v>
      </c>
      <c r="D18" s="1" t="s">
        <v>214</v>
      </c>
      <c r="E18" s="1" t="s">
        <v>155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</row>
    <row r="19" spans="1:74" ht="12.75">
      <c r="A19" s="1">
        <v>37</v>
      </c>
      <c r="B19" s="1" t="s">
        <v>277</v>
      </c>
      <c r="C19" s="1" t="s">
        <v>278</v>
      </c>
      <c r="D19" s="1" t="s">
        <v>214</v>
      </c>
      <c r="E19" s="1" t="s">
        <v>155</v>
      </c>
      <c r="F19" s="1"/>
      <c r="G19" s="1">
        <v>37</v>
      </c>
      <c r="H19" s="1">
        <v>37</v>
      </c>
      <c r="I19" s="1">
        <v>37</v>
      </c>
      <c r="J19" s="1">
        <v>37</v>
      </c>
      <c r="K19" s="1">
        <v>37</v>
      </c>
      <c r="L19" s="1"/>
      <c r="M19" s="1">
        <v>37</v>
      </c>
      <c r="N19" s="1"/>
      <c r="O19" s="1">
        <v>37</v>
      </c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3">
        <v>37</v>
      </c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>
        <v>37</v>
      </c>
      <c r="BK19" s="1"/>
      <c r="BL19" s="1"/>
      <c r="BM19" s="1"/>
      <c r="BN19" s="1"/>
      <c r="BO19" s="1"/>
      <c r="BP19" s="1"/>
      <c r="BQ19" s="1"/>
      <c r="BR19" s="1"/>
      <c r="BS19" s="1">
        <v>37</v>
      </c>
      <c r="BT19" s="1"/>
      <c r="BU19" s="1"/>
      <c r="BV19" s="1"/>
    </row>
    <row r="20" spans="1:74" ht="12.75">
      <c r="A20" s="1">
        <v>60</v>
      </c>
      <c r="B20" s="1" t="s">
        <v>151</v>
      </c>
      <c r="C20" s="1" t="s">
        <v>212</v>
      </c>
      <c r="D20" s="1" t="s">
        <v>214</v>
      </c>
      <c r="E20" s="1" t="s">
        <v>155</v>
      </c>
      <c r="F20" s="1"/>
      <c r="G20" s="1">
        <v>60</v>
      </c>
      <c r="H20" s="1">
        <v>60</v>
      </c>
      <c r="I20" s="1">
        <v>60</v>
      </c>
      <c r="J20" s="1">
        <v>60</v>
      </c>
      <c r="K20" s="1">
        <v>60</v>
      </c>
      <c r="L20" s="1">
        <v>60</v>
      </c>
      <c r="M20" s="1"/>
      <c r="N20" s="1">
        <v>60</v>
      </c>
      <c r="O20" s="1">
        <v>60</v>
      </c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>
        <v>60</v>
      </c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>
        <v>60</v>
      </c>
      <c r="BE20" s="1">
        <v>60</v>
      </c>
      <c r="BF20" s="1"/>
      <c r="BG20" s="1"/>
      <c r="BH20" s="1">
        <v>60</v>
      </c>
      <c r="BI20" s="1"/>
      <c r="BJ20" s="1"/>
      <c r="BK20" s="1"/>
      <c r="BL20" s="1">
        <v>60</v>
      </c>
      <c r="BM20" s="1"/>
      <c r="BN20" s="1"/>
      <c r="BO20" s="1"/>
      <c r="BP20" s="1"/>
      <c r="BQ20" s="1"/>
      <c r="BR20" s="1"/>
      <c r="BS20" s="1"/>
      <c r="BT20" s="1"/>
      <c r="BU20" s="1"/>
      <c r="BV20" s="1"/>
    </row>
    <row r="21" spans="1:74" ht="12.75">
      <c r="A21" s="1">
        <v>61</v>
      </c>
      <c r="B21" s="1" t="s">
        <v>152</v>
      </c>
      <c r="C21" s="1" t="s">
        <v>212</v>
      </c>
      <c r="D21" s="1" t="s">
        <v>214</v>
      </c>
      <c r="E21" s="1" t="s">
        <v>155</v>
      </c>
      <c r="F21" s="1"/>
      <c r="G21" s="1">
        <v>61</v>
      </c>
      <c r="H21" s="1">
        <v>61</v>
      </c>
      <c r="I21" s="1">
        <v>61</v>
      </c>
      <c r="J21" s="1">
        <v>61</v>
      </c>
      <c r="K21" s="1">
        <v>61</v>
      </c>
      <c r="L21" s="1">
        <v>61</v>
      </c>
      <c r="M21" s="1"/>
      <c r="N21" s="1"/>
      <c r="O21" s="1">
        <v>61</v>
      </c>
      <c r="P21" s="1"/>
      <c r="Q21" s="1"/>
      <c r="R21" s="1"/>
      <c r="S21" s="1"/>
      <c r="T21" s="1">
        <v>61</v>
      </c>
      <c r="U21" s="1"/>
      <c r="V21" s="1">
        <v>61</v>
      </c>
      <c r="W21" s="1"/>
      <c r="X21" s="1"/>
      <c r="Y21" s="1"/>
      <c r="Z21" s="1">
        <v>61</v>
      </c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</row>
    <row r="22" spans="1:74" ht="12.75">
      <c r="A22" s="1"/>
      <c r="B22" s="1"/>
      <c r="C22" s="4" t="s">
        <v>157</v>
      </c>
      <c r="D22" s="1" t="s">
        <v>214</v>
      </c>
      <c r="E22" s="1" t="s">
        <v>155</v>
      </c>
      <c r="F22" s="1"/>
      <c r="G22" s="1">
        <f>COUNTA(G19:G21)</f>
        <v>3</v>
      </c>
      <c r="H22" s="1">
        <f aca="true" t="shared" si="4" ref="H22:BS22">COUNTA(H19:H21)</f>
        <v>3</v>
      </c>
      <c r="I22" s="1">
        <f t="shared" si="4"/>
        <v>3</v>
      </c>
      <c r="J22" s="1">
        <f t="shared" si="4"/>
        <v>3</v>
      </c>
      <c r="K22" s="1">
        <f t="shared" si="4"/>
        <v>3</v>
      </c>
      <c r="L22" s="1">
        <f t="shared" si="4"/>
        <v>2</v>
      </c>
      <c r="M22" s="1">
        <f t="shared" si="4"/>
        <v>1</v>
      </c>
      <c r="N22" s="1">
        <f t="shared" si="4"/>
        <v>1</v>
      </c>
      <c r="O22" s="1">
        <f t="shared" si="4"/>
        <v>3</v>
      </c>
      <c r="P22" s="1">
        <f t="shared" si="4"/>
        <v>0</v>
      </c>
      <c r="Q22" s="1">
        <f t="shared" si="4"/>
        <v>0</v>
      </c>
      <c r="R22" s="1">
        <f t="shared" si="4"/>
        <v>0</v>
      </c>
      <c r="S22" s="1">
        <f t="shared" si="4"/>
        <v>0</v>
      </c>
      <c r="T22" s="1">
        <f t="shared" si="4"/>
        <v>1</v>
      </c>
      <c r="U22" s="1">
        <f t="shared" si="4"/>
        <v>0</v>
      </c>
      <c r="V22" s="1">
        <f t="shared" si="4"/>
        <v>1</v>
      </c>
      <c r="W22" s="1">
        <f t="shared" si="4"/>
        <v>0</v>
      </c>
      <c r="X22" s="1">
        <f t="shared" si="4"/>
        <v>0</v>
      </c>
      <c r="Y22" s="1">
        <f t="shared" si="4"/>
        <v>0</v>
      </c>
      <c r="Z22" s="1">
        <f t="shared" si="4"/>
        <v>1</v>
      </c>
      <c r="AA22" s="1">
        <f t="shared" si="4"/>
        <v>0</v>
      </c>
      <c r="AB22" s="1">
        <f t="shared" si="4"/>
        <v>0</v>
      </c>
      <c r="AC22" s="1">
        <f t="shared" si="4"/>
        <v>0</v>
      </c>
      <c r="AD22" s="1">
        <f t="shared" si="4"/>
        <v>0</v>
      </c>
      <c r="AE22" s="1">
        <f t="shared" si="4"/>
        <v>0</v>
      </c>
      <c r="AF22" s="1">
        <f t="shared" si="4"/>
        <v>0</v>
      </c>
      <c r="AG22" s="1">
        <f t="shared" si="4"/>
        <v>1</v>
      </c>
      <c r="AH22" s="1">
        <f t="shared" si="4"/>
        <v>1</v>
      </c>
      <c r="AI22" s="1">
        <f t="shared" si="4"/>
        <v>0</v>
      </c>
      <c r="AJ22" s="1">
        <f t="shared" si="4"/>
        <v>0</v>
      </c>
      <c r="AK22" s="1">
        <f t="shared" si="4"/>
        <v>0</v>
      </c>
      <c r="AL22" s="1">
        <f t="shared" si="4"/>
        <v>0</v>
      </c>
      <c r="AM22" s="1">
        <f t="shared" si="4"/>
        <v>0</v>
      </c>
      <c r="AN22" s="1">
        <f t="shared" si="4"/>
        <v>0</v>
      </c>
      <c r="AO22" s="1">
        <f t="shared" si="4"/>
        <v>0</v>
      </c>
      <c r="AP22" s="1">
        <f t="shared" si="4"/>
        <v>0</v>
      </c>
      <c r="AQ22" s="1">
        <f t="shared" si="4"/>
        <v>0</v>
      </c>
      <c r="AR22" s="1">
        <f t="shared" si="4"/>
        <v>0</v>
      </c>
      <c r="AS22" s="1">
        <f t="shared" si="4"/>
        <v>0</v>
      </c>
      <c r="AT22" s="1">
        <f t="shared" si="4"/>
        <v>0</v>
      </c>
      <c r="AU22" s="1">
        <f t="shared" si="4"/>
        <v>0</v>
      </c>
      <c r="AV22" s="1">
        <f t="shared" si="4"/>
        <v>0</v>
      </c>
      <c r="AW22" s="1">
        <f t="shared" si="4"/>
        <v>0</v>
      </c>
      <c r="AX22" s="1">
        <f t="shared" si="4"/>
        <v>0</v>
      </c>
      <c r="AY22" s="1">
        <f t="shared" si="4"/>
        <v>0</v>
      </c>
      <c r="AZ22" s="1">
        <f t="shared" si="4"/>
        <v>0</v>
      </c>
      <c r="BA22" s="1">
        <f t="shared" si="4"/>
        <v>0</v>
      </c>
      <c r="BB22" s="1">
        <f t="shared" si="4"/>
        <v>0</v>
      </c>
      <c r="BC22" s="1">
        <f t="shared" si="4"/>
        <v>0</v>
      </c>
      <c r="BD22" s="1">
        <f t="shared" si="4"/>
        <v>1</v>
      </c>
      <c r="BE22" s="1">
        <f t="shared" si="4"/>
        <v>1</v>
      </c>
      <c r="BF22" s="1">
        <f t="shared" si="4"/>
        <v>0</v>
      </c>
      <c r="BG22" s="1">
        <f t="shared" si="4"/>
        <v>0</v>
      </c>
      <c r="BH22" s="1">
        <f t="shared" si="4"/>
        <v>1</v>
      </c>
      <c r="BI22" s="1">
        <f t="shared" si="4"/>
        <v>0</v>
      </c>
      <c r="BJ22" s="1">
        <f t="shared" si="4"/>
        <v>1</v>
      </c>
      <c r="BK22" s="1">
        <f t="shared" si="4"/>
        <v>0</v>
      </c>
      <c r="BL22" s="1">
        <f t="shared" si="4"/>
        <v>1</v>
      </c>
      <c r="BM22" s="1">
        <f t="shared" si="4"/>
        <v>0</v>
      </c>
      <c r="BN22" s="1">
        <f t="shared" si="4"/>
        <v>0</v>
      </c>
      <c r="BO22" s="1">
        <f t="shared" si="4"/>
        <v>0</v>
      </c>
      <c r="BP22" s="1">
        <f t="shared" si="4"/>
        <v>0</v>
      </c>
      <c r="BQ22" s="1">
        <f t="shared" si="4"/>
        <v>0</v>
      </c>
      <c r="BR22" s="1">
        <f t="shared" si="4"/>
        <v>0</v>
      </c>
      <c r="BS22" s="1">
        <f t="shared" si="4"/>
        <v>1</v>
      </c>
      <c r="BT22" s="1">
        <f>COUNTA(BT19:BT21)</f>
        <v>0</v>
      </c>
      <c r="BU22" s="1">
        <f>COUNTA(BU19:BU21)</f>
        <v>0</v>
      </c>
      <c r="BV22" s="1">
        <f>COUNTA(BV19:BV21)</f>
        <v>0</v>
      </c>
    </row>
    <row r="23" spans="1:74" ht="12.75">
      <c r="A23" s="1"/>
      <c r="B23" s="1"/>
      <c r="C23" s="4" t="s">
        <v>158</v>
      </c>
      <c r="E23" s="1"/>
      <c r="F23" s="1"/>
      <c r="G23" s="1" t="str">
        <f>CONCATENATE(G19," ",G20," ",G21)</f>
        <v>37 60 61</v>
      </c>
      <c r="H23" s="1" t="str">
        <f aca="true" t="shared" si="5" ref="H23:BS23">CONCATENATE(H19," ",H20," ",H21)</f>
        <v>37 60 61</v>
      </c>
      <c r="I23" s="1" t="str">
        <f t="shared" si="5"/>
        <v>37 60 61</v>
      </c>
      <c r="J23" s="1" t="str">
        <f t="shared" si="5"/>
        <v>37 60 61</v>
      </c>
      <c r="K23" s="1" t="str">
        <f t="shared" si="5"/>
        <v>37 60 61</v>
      </c>
      <c r="L23" s="1" t="str">
        <f t="shared" si="5"/>
        <v> 60 61</v>
      </c>
      <c r="M23" s="1" t="str">
        <f t="shared" si="5"/>
        <v>37  </v>
      </c>
      <c r="N23" s="1" t="str">
        <f t="shared" si="5"/>
        <v> 60 </v>
      </c>
      <c r="O23" s="1" t="str">
        <f t="shared" si="5"/>
        <v>37 60 61</v>
      </c>
      <c r="P23" s="1" t="str">
        <f t="shared" si="5"/>
        <v>  </v>
      </c>
      <c r="Q23" s="1" t="str">
        <f t="shared" si="5"/>
        <v>  </v>
      </c>
      <c r="R23" s="1" t="str">
        <f t="shared" si="5"/>
        <v>  </v>
      </c>
      <c r="S23" s="1" t="str">
        <f t="shared" si="5"/>
        <v>  </v>
      </c>
      <c r="T23" s="1" t="str">
        <f t="shared" si="5"/>
        <v>  61</v>
      </c>
      <c r="U23" s="1" t="str">
        <f t="shared" si="5"/>
        <v>  </v>
      </c>
      <c r="V23" s="1" t="str">
        <f t="shared" si="5"/>
        <v>  61</v>
      </c>
      <c r="W23" s="1" t="str">
        <f t="shared" si="5"/>
        <v>  </v>
      </c>
      <c r="X23" s="1" t="str">
        <f t="shared" si="5"/>
        <v>  </v>
      </c>
      <c r="Y23" s="1" t="str">
        <f t="shared" si="5"/>
        <v>  </v>
      </c>
      <c r="Z23" s="1" t="str">
        <f t="shared" si="5"/>
        <v>  61</v>
      </c>
      <c r="AA23" s="1" t="str">
        <f t="shared" si="5"/>
        <v>  </v>
      </c>
      <c r="AB23" s="1" t="str">
        <f t="shared" si="5"/>
        <v>  </v>
      </c>
      <c r="AC23" s="1" t="str">
        <f t="shared" si="5"/>
        <v>  </v>
      </c>
      <c r="AD23" s="1" t="str">
        <f t="shared" si="5"/>
        <v>  </v>
      </c>
      <c r="AE23" s="1" t="str">
        <f t="shared" si="5"/>
        <v>  </v>
      </c>
      <c r="AF23" s="1" t="str">
        <f t="shared" si="5"/>
        <v>  </v>
      </c>
      <c r="AG23" s="1" t="str">
        <f t="shared" si="5"/>
        <v>37  </v>
      </c>
      <c r="AH23" s="1" t="str">
        <f t="shared" si="5"/>
        <v> 60 </v>
      </c>
      <c r="AI23" s="1" t="str">
        <f t="shared" si="5"/>
        <v>  </v>
      </c>
      <c r="AJ23" s="1" t="str">
        <f t="shared" si="5"/>
        <v>  </v>
      </c>
      <c r="AK23" s="1" t="str">
        <f t="shared" si="5"/>
        <v>  </v>
      </c>
      <c r="AL23" s="1" t="str">
        <f t="shared" si="5"/>
        <v>  </v>
      </c>
      <c r="AM23" s="1" t="str">
        <f t="shared" si="5"/>
        <v>  </v>
      </c>
      <c r="AN23" s="1" t="str">
        <f t="shared" si="5"/>
        <v>  </v>
      </c>
      <c r="AO23" s="1" t="str">
        <f t="shared" si="5"/>
        <v>  </v>
      </c>
      <c r="AP23" s="1" t="str">
        <f t="shared" si="5"/>
        <v>  </v>
      </c>
      <c r="AQ23" s="1" t="str">
        <f t="shared" si="5"/>
        <v>  </v>
      </c>
      <c r="AR23" s="1" t="str">
        <f t="shared" si="5"/>
        <v>  </v>
      </c>
      <c r="AS23" s="1" t="str">
        <f t="shared" si="5"/>
        <v>  </v>
      </c>
      <c r="AT23" s="1" t="str">
        <f t="shared" si="5"/>
        <v>  </v>
      </c>
      <c r="AU23" s="1" t="str">
        <f t="shared" si="5"/>
        <v>  </v>
      </c>
      <c r="AV23" s="1" t="str">
        <f t="shared" si="5"/>
        <v>  </v>
      </c>
      <c r="AW23" s="1" t="str">
        <f t="shared" si="5"/>
        <v>  </v>
      </c>
      <c r="AX23" s="1" t="str">
        <f t="shared" si="5"/>
        <v>  </v>
      </c>
      <c r="AY23" s="1" t="str">
        <f t="shared" si="5"/>
        <v>  </v>
      </c>
      <c r="AZ23" s="1" t="str">
        <f t="shared" si="5"/>
        <v>  </v>
      </c>
      <c r="BA23" s="1" t="str">
        <f t="shared" si="5"/>
        <v>  </v>
      </c>
      <c r="BB23" s="1" t="str">
        <f t="shared" si="5"/>
        <v>  </v>
      </c>
      <c r="BC23" s="1" t="str">
        <f t="shared" si="5"/>
        <v>  </v>
      </c>
      <c r="BD23" s="1" t="str">
        <f t="shared" si="5"/>
        <v> 60 </v>
      </c>
      <c r="BE23" s="1" t="str">
        <f t="shared" si="5"/>
        <v> 60 </v>
      </c>
      <c r="BF23" s="1" t="str">
        <f t="shared" si="5"/>
        <v>  </v>
      </c>
      <c r="BG23" s="1" t="str">
        <f t="shared" si="5"/>
        <v>  </v>
      </c>
      <c r="BH23" s="1" t="str">
        <f t="shared" si="5"/>
        <v> 60 </v>
      </c>
      <c r="BI23" s="1" t="str">
        <f t="shared" si="5"/>
        <v>  </v>
      </c>
      <c r="BJ23" s="1" t="str">
        <f t="shared" si="5"/>
        <v>37  </v>
      </c>
      <c r="BK23" s="1" t="str">
        <f t="shared" si="5"/>
        <v>  </v>
      </c>
      <c r="BL23" s="1" t="str">
        <f t="shared" si="5"/>
        <v> 60 </v>
      </c>
      <c r="BM23" s="1" t="str">
        <f t="shared" si="5"/>
        <v>  </v>
      </c>
      <c r="BN23" s="1" t="str">
        <f t="shared" si="5"/>
        <v>  </v>
      </c>
      <c r="BO23" s="1" t="str">
        <f t="shared" si="5"/>
        <v>  </v>
      </c>
      <c r="BP23" s="1" t="str">
        <f t="shared" si="5"/>
        <v>  </v>
      </c>
      <c r="BQ23" s="1" t="str">
        <f t="shared" si="5"/>
        <v>  </v>
      </c>
      <c r="BR23" s="1" t="str">
        <f t="shared" si="5"/>
        <v>  </v>
      </c>
      <c r="BS23" s="1" t="str">
        <f t="shared" si="5"/>
        <v>37  </v>
      </c>
      <c r="BT23" s="1" t="str">
        <f>CONCATENATE(BT19," ",BT20," ",BT21)</f>
        <v>  </v>
      </c>
      <c r="BU23" s="1" t="str">
        <f>CONCATENATE(BU19," ",BU20," ",BU21)</f>
        <v>  </v>
      </c>
      <c r="BV23" s="1" t="str">
        <f>CONCATENATE(BV19," ",BV20," ",BV21)</f>
        <v>  </v>
      </c>
    </row>
    <row r="24" spans="1:74" ht="12.75">
      <c r="A24" s="1"/>
      <c r="B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</row>
    <row r="25" spans="1:74" ht="12.75">
      <c r="A25" s="1"/>
      <c r="B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</row>
    <row r="26" spans="1:74" ht="12.75">
      <c r="A26" s="1">
        <v>9</v>
      </c>
      <c r="B26" s="1" t="s">
        <v>216</v>
      </c>
      <c r="C26" s="1" t="s">
        <v>212</v>
      </c>
      <c r="D26" s="1" t="s">
        <v>213</v>
      </c>
      <c r="E26" s="2" t="s">
        <v>155</v>
      </c>
      <c r="F26" s="2"/>
      <c r="G26" s="1">
        <v>9</v>
      </c>
      <c r="H26" s="1">
        <v>9</v>
      </c>
      <c r="I26" s="1">
        <v>9</v>
      </c>
      <c r="J26" s="1">
        <v>9</v>
      </c>
      <c r="K26" s="1">
        <v>9</v>
      </c>
      <c r="L26" s="1">
        <v>9</v>
      </c>
      <c r="M26" s="1">
        <v>9</v>
      </c>
      <c r="N26" s="1"/>
      <c r="O26" s="1">
        <v>9</v>
      </c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>
        <v>9</v>
      </c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 t="s">
        <v>234</v>
      </c>
      <c r="BG26" s="1"/>
      <c r="BH26" s="1"/>
      <c r="BI26" s="1"/>
      <c r="BJ26" s="1">
        <v>9</v>
      </c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</row>
    <row r="27" spans="1:74" ht="12.75">
      <c r="A27" s="1">
        <v>59</v>
      </c>
      <c r="B27" s="1" t="s">
        <v>149</v>
      </c>
      <c r="C27" s="1" t="s">
        <v>212</v>
      </c>
      <c r="D27" s="1" t="s">
        <v>213</v>
      </c>
      <c r="E27" s="1" t="s">
        <v>155</v>
      </c>
      <c r="F27" s="1"/>
      <c r="G27" s="1">
        <v>59</v>
      </c>
      <c r="H27" s="1"/>
      <c r="I27" s="1"/>
      <c r="J27" s="1">
        <v>59</v>
      </c>
      <c r="K27" s="1"/>
      <c r="L27" s="1">
        <v>59</v>
      </c>
      <c r="M27" s="1"/>
      <c r="N27" s="1">
        <v>59</v>
      </c>
      <c r="O27" s="1"/>
      <c r="P27" s="1"/>
      <c r="Q27" s="1"/>
      <c r="R27" s="1"/>
      <c r="S27" s="1">
        <v>59</v>
      </c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>
        <v>59</v>
      </c>
      <c r="BE27" s="1">
        <v>59</v>
      </c>
      <c r="BF27" s="1">
        <v>59</v>
      </c>
      <c r="BG27" s="1"/>
      <c r="BH27" s="1"/>
      <c r="BI27" s="1">
        <v>59</v>
      </c>
      <c r="BJ27" s="1"/>
      <c r="BK27" s="1"/>
      <c r="BL27" s="1"/>
      <c r="BM27" s="1"/>
      <c r="BN27" s="1"/>
      <c r="BO27" s="1">
        <v>59</v>
      </c>
      <c r="BP27" s="1"/>
      <c r="BQ27" s="1"/>
      <c r="BR27" s="1"/>
      <c r="BS27" s="1"/>
      <c r="BT27" s="1"/>
      <c r="BU27" s="1"/>
      <c r="BV27" s="1"/>
    </row>
    <row r="28" spans="1:74" ht="12.75">
      <c r="A28" s="1">
        <v>11</v>
      </c>
      <c r="B28" s="1" t="s">
        <v>323</v>
      </c>
      <c r="C28" s="1" t="s">
        <v>212</v>
      </c>
      <c r="D28" s="1" t="s">
        <v>213</v>
      </c>
      <c r="E28" s="2" t="s">
        <v>155</v>
      </c>
      <c r="F28" s="2"/>
      <c r="G28" s="1">
        <v>11</v>
      </c>
      <c r="H28" s="1">
        <v>11</v>
      </c>
      <c r="I28" s="1">
        <v>11</v>
      </c>
      <c r="J28" s="1">
        <v>11</v>
      </c>
      <c r="K28" s="1">
        <v>11</v>
      </c>
      <c r="L28" s="1"/>
      <c r="M28" s="1">
        <v>11</v>
      </c>
      <c r="N28" s="1"/>
      <c r="O28" s="1"/>
      <c r="P28" s="1">
        <v>11</v>
      </c>
      <c r="Q28" s="1">
        <v>11</v>
      </c>
      <c r="R28" s="1"/>
      <c r="S28" s="1">
        <v>11</v>
      </c>
      <c r="T28" s="1"/>
      <c r="U28" s="1">
        <v>11</v>
      </c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>
        <v>11</v>
      </c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>
        <v>11</v>
      </c>
      <c r="BE28" s="1">
        <v>11</v>
      </c>
      <c r="BF28" s="1"/>
      <c r="BG28" s="1">
        <v>11</v>
      </c>
      <c r="BH28" s="1">
        <v>11</v>
      </c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</row>
    <row r="29" spans="1:74" ht="12.75">
      <c r="A29" s="1">
        <v>45</v>
      </c>
      <c r="B29" s="1" t="s">
        <v>126</v>
      </c>
      <c r="C29" s="1" t="s">
        <v>127</v>
      </c>
      <c r="D29" s="1" t="s">
        <v>213</v>
      </c>
      <c r="E29" s="1" t="s">
        <v>155</v>
      </c>
      <c r="F29" s="1"/>
      <c r="G29" s="1">
        <v>45</v>
      </c>
      <c r="H29" s="1">
        <v>45</v>
      </c>
      <c r="I29" s="1"/>
      <c r="J29" s="1"/>
      <c r="K29" s="1"/>
      <c r="L29" s="1">
        <v>45</v>
      </c>
      <c r="M29" s="1"/>
      <c r="N29" s="1">
        <v>45</v>
      </c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>
        <v>45</v>
      </c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>
        <v>45</v>
      </c>
      <c r="AZ29" s="1"/>
      <c r="BA29" s="1"/>
      <c r="BB29" s="1"/>
      <c r="BC29" s="1"/>
      <c r="BD29" s="1"/>
      <c r="BE29" s="1"/>
      <c r="BF29" s="1"/>
      <c r="BG29" s="1"/>
      <c r="BH29" s="1">
        <v>45</v>
      </c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>
        <v>45</v>
      </c>
    </row>
    <row r="30" spans="1:74" ht="12.75">
      <c r="A30" s="1">
        <v>17</v>
      </c>
      <c r="B30" s="1" t="s">
        <v>331</v>
      </c>
      <c r="C30" s="1" t="s">
        <v>212</v>
      </c>
      <c r="D30" s="1" t="s">
        <v>218</v>
      </c>
      <c r="E30" s="1" t="s">
        <v>155</v>
      </c>
      <c r="F30" s="2"/>
      <c r="G30" s="1"/>
      <c r="H30" s="1"/>
      <c r="I30" s="1">
        <v>17</v>
      </c>
      <c r="J30" s="1"/>
      <c r="K30" s="1">
        <v>17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</row>
    <row r="31" spans="1:74" ht="12.75">
      <c r="A31" s="1"/>
      <c r="B31" s="1"/>
      <c r="C31" s="4" t="s">
        <v>157</v>
      </c>
      <c r="D31" s="1" t="s">
        <v>218</v>
      </c>
      <c r="E31" s="1" t="s">
        <v>155</v>
      </c>
      <c r="F31" s="2"/>
      <c r="G31" s="1">
        <f>COUNTA(G26:G30)</f>
        <v>4</v>
      </c>
      <c r="H31" s="1">
        <f aca="true" t="shared" si="6" ref="H31:BS31">COUNTA(H26:H30)</f>
        <v>3</v>
      </c>
      <c r="I31" s="1">
        <f t="shared" si="6"/>
        <v>3</v>
      </c>
      <c r="J31" s="1">
        <f t="shared" si="6"/>
        <v>3</v>
      </c>
      <c r="K31" s="1">
        <f t="shared" si="6"/>
        <v>3</v>
      </c>
      <c r="L31" s="1">
        <f t="shared" si="6"/>
        <v>3</v>
      </c>
      <c r="M31" s="1">
        <f t="shared" si="6"/>
        <v>2</v>
      </c>
      <c r="N31" s="1">
        <f t="shared" si="6"/>
        <v>2</v>
      </c>
      <c r="O31" s="1">
        <f t="shared" si="6"/>
        <v>1</v>
      </c>
      <c r="P31" s="1">
        <f t="shared" si="6"/>
        <v>1</v>
      </c>
      <c r="Q31" s="1">
        <f t="shared" si="6"/>
        <v>1</v>
      </c>
      <c r="R31" s="1">
        <f t="shared" si="6"/>
        <v>0</v>
      </c>
      <c r="S31" s="1">
        <f t="shared" si="6"/>
        <v>2</v>
      </c>
      <c r="T31" s="1">
        <f t="shared" si="6"/>
        <v>0</v>
      </c>
      <c r="U31" s="1">
        <f t="shared" si="6"/>
        <v>1</v>
      </c>
      <c r="V31" s="1">
        <f t="shared" si="6"/>
        <v>0</v>
      </c>
      <c r="W31" s="1">
        <f t="shared" si="6"/>
        <v>0</v>
      </c>
      <c r="X31" s="1">
        <f t="shared" si="6"/>
        <v>0</v>
      </c>
      <c r="Y31" s="1">
        <f t="shared" si="6"/>
        <v>0</v>
      </c>
      <c r="Z31" s="1">
        <f t="shared" si="6"/>
        <v>0</v>
      </c>
      <c r="AA31" s="1">
        <f t="shared" si="6"/>
        <v>1</v>
      </c>
      <c r="AB31" s="1">
        <f t="shared" si="6"/>
        <v>0</v>
      </c>
      <c r="AC31" s="1">
        <f t="shared" si="6"/>
        <v>0</v>
      </c>
      <c r="AD31" s="1">
        <f t="shared" si="6"/>
        <v>1</v>
      </c>
      <c r="AE31" s="1">
        <f t="shared" si="6"/>
        <v>0</v>
      </c>
      <c r="AF31" s="1">
        <f t="shared" si="6"/>
        <v>0</v>
      </c>
      <c r="AG31" s="1">
        <f t="shared" si="6"/>
        <v>0</v>
      </c>
      <c r="AH31" s="1">
        <f t="shared" si="6"/>
        <v>0</v>
      </c>
      <c r="AI31" s="1">
        <f t="shared" si="6"/>
        <v>0</v>
      </c>
      <c r="AJ31" s="1">
        <f t="shared" si="6"/>
        <v>1</v>
      </c>
      <c r="AK31" s="1">
        <f t="shared" si="6"/>
        <v>0</v>
      </c>
      <c r="AL31" s="1">
        <f t="shared" si="6"/>
        <v>0</v>
      </c>
      <c r="AM31" s="1">
        <f t="shared" si="6"/>
        <v>0</v>
      </c>
      <c r="AN31" s="1">
        <f t="shared" si="6"/>
        <v>0</v>
      </c>
      <c r="AO31" s="1">
        <f t="shared" si="6"/>
        <v>0</v>
      </c>
      <c r="AP31" s="1">
        <f t="shared" si="6"/>
        <v>0</v>
      </c>
      <c r="AQ31" s="1">
        <f t="shared" si="6"/>
        <v>0</v>
      </c>
      <c r="AR31" s="1">
        <f t="shared" si="6"/>
        <v>0</v>
      </c>
      <c r="AS31" s="1">
        <f t="shared" si="6"/>
        <v>0</v>
      </c>
      <c r="AT31" s="1">
        <f t="shared" si="6"/>
        <v>0</v>
      </c>
      <c r="AU31" s="1">
        <f t="shared" si="6"/>
        <v>0</v>
      </c>
      <c r="AV31" s="1">
        <f t="shared" si="6"/>
        <v>0</v>
      </c>
      <c r="AW31" s="1">
        <f t="shared" si="6"/>
        <v>0</v>
      </c>
      <c r="AX31" s="1">
        <f t="shared" si="6"/>
        <v>0</v>
      </c>
      <c r="AY31" s="1">
        <f t="shared" si="6"/>
        <v>1</v>
      </c>
      <c r="AZ31" s="1">
        <f t="shared" si="6"/>
        <v>0</v>
      </c>
      <c r="BA31" s="1">
        <f t="shared" si="6"/>
        <v>0</v>
      </c>
      <c r="BB31" s="1">
        <f t="shared" si="6"/>
        <v>0</v>
      </c>
      <c r="BC31" s="1">
        <f t="shared" si="6"/>
        <v>0</v>
      </c>
      <c r="BD31" s="1">
        <f t="shared" si="6"/>
        <v>2</v>
      </c>
      <c r="BE31" s="1">
        <f t="shared" si="6"/>
        <v>2</v>
      </c>
      <c r="BF31" s="1">
        <f t="shared" si="6"/>
        <v>2</v>
      </c>
      <c r="BG31" s="1">
        <f t="shared" si="6"/>
        <v>1</v>
      </c>
      <c r="BH31" s="1">
        <f t="shared" si="6"/>
        <v>2</v>
      </c>
      <c r="BI31" s="1">
        <f t="shared" si="6"/>
        <v>1</v>
      </c>
      <c r="BJ31" s="1">
        <f t="shared" si="6"/>
        <v>1</v>
      </c>
      <c r="BK31" s="1">
        <f t="shared" si="6"/>
        <v>0</v>
      </c>
      <c r="BL31" s="1">
        <f t="shared" si="6"/>
        <v>0</v>
      </c>
      <c r="BM31" s="1">
        <f t="shared" si="6"/>
        <v>0</v>
      </c>
      <c r="BN31" s="1">
        <f t="shared" si="6"/>
        <v>0</v>
      </c>
      <c r="BO31" s="1">
        <f t="shared" si="6"/>
        <v>1</v>
      </c>
      <c r="BP31" s="1">
        <f t="shared" si="6"/>
        <v>0</v>
      </c>
      <c r="BQ31" s="1">
        <f t="shared" si="6"/>
        <v>0</v>
      </c>
      <c r="BR31" s="1">
        <f t="shared" si="6"/>
        <v>0</v>
      </c>
      <c r="BS31" s="1">
        <f t="shared" si="6"/>
        <v>0</v>
      </c>
      <c r="BT31" s="1">
        <f>COUNTA(BT26:BT30)</f>
        <v>0</v>
      </c>
      <c r="BU31" s="1">
        <f>COUNTA(BU26:BU30)</f>
        <v>0</v>
      </c>
      <c r="BV31" s="1">
        <f>COUNTA(BV26:BV30)</f>
        <v>1</v>
      </c>
    </row>
    <row r="32" spans="1:74" ht="12.75">
      <c r="A32" s="1"/>
      <c r="B32" s="1"/>
      <c r="C32" s="4" t="s">
        <v>158</v>
      </c>
      <c r="E32" s="1"/>
      <c r="F32" s="2"/>
      <c r="G32" s="1" t="str">
        <f>CONCATENATE(G26," ",G27," ",G28," ",G29," ",G30,)</f>
        <v>9 59 11 45 </v>
      </c>
      <c r="H32" s="1" t="str">
        <f aca="true" t="shared" si="7" ref="H32:BS32">CONCATENATE(H26," ",H27," ",H28," ",H29," ",H30,)</f>
        <v>9  11 45 </v>
      </c>
      <c r="I32" s="1" t="str">
        <f t="shared" si="7"/>
        <v>9  11  17</v>
      </c>
      <c r="J32" s="1" t="str">
        <f t="shared" si="7"/>
        <v>9 59 11  </v>
      </c>
      <c r="K32" s="1" t="str">
        <f t="shared" si="7"/>
        <v>9  11  17</v>
      </c>
      <c r="L32" s="1" t="str">
        <f t="shared" si="7"/>
        <v>9 59  45 </v>
      </c>
      <c r="M32" s="1" t="str">
        <f t="shared" si="7"/>
        <v>9  11  </v>
      </c>
      <c r="N32" s="1" t="str">
        <f t="shared" si="7"/>
        <v> 59  45 </v>
      </c>
      <c r="O32" s="1" t="str">
        <f t="shared" si="7"/>
        <v>9    </v>
      </c>
      <c r="P32" s="1" t="str">
        <f t="shared" si="7"/>
        <v>  11  </v>
      </c>
      <c r="Q32" s="1" t="str">
        <f t="shared" si="7"/>
        <v>  11  </v>
      </c>
      <c r="R32" s="1" t="str">
        <f t="shared" si="7"/>
        <v>    </v>
      </c>
      <c r="S32" s="1" t="str">
        <f t="shared" si="7"/>
        <v> 59 11  </v>
      </c>
      <c r="T32" s="1" t="str">
        <f t="shared" si="7"/>
        <v>    </v>
      </c>
      <c r="U32" s="1" t="str">
        <f t="shared" si="7"/>
        <v>  11  </v>
      </c>
      <c r="V32" s="1" t="str">
        <f t="shared" si="7"/>
        <v>    </v>
      </c>
      <c r="W32" s="1" t="str">
        <f t="shared" si="7"/>
        <v>    </v>
      </c>
      <c r="X32" s="1" t="str">
        <f t="shared" si="7"/>
        <v>    </v>
      </c>
      <c r="Y32" s="1" t="str">
        <f t="shared" si="7"/>
        <v>    </v>
      </c>
      <c r="Z32" s="1" t="str">
        <f t="shared" si="7"/>
        <v>    </v>
      </c>
      <c r="AA32" s="1" t="str">
        <f t="shared" si="7"/>
        <v>9    </v>
      </c>
      <c r="AB32" s="1" t="str">
        <f t="shared" si="7"/>
        <v>    </v>
      </c>
      <c r="AC32" s="1" t="str">
        <f t="shared" si="7"/>
        <v>    </v>
      </c>
      <c r="AD32" s="1" t="str">
        <f t="shared" si="7"/>
        <v>   45 </v>
      </c>
      <c r="AE32" s="1" t="str">
        <f t="shared" si="7"/>
        <v>    </v>
      </c>
      <c r="AF32" s="1" t="str">
        <f t="shared" si="7"/>
        <v>    </v>
      </c>
      <c r="AG32" s="1" t="str">
        <f t="shared" si="7"/>
        <v>    </v>
      </c>
      <c r="AH32" s="1" t="str">
        <f t="shared" si="7"/>
        <v>    </v>
      </c>
      <c r="AI32" s="1" t="str">
        <f t="shared" si="7"/>
        <v>    </v>
      </c>
      <c r="AJ32" s="1" t="str">
        <f t="shared" si="7"/>
        <v>  11  </v>
      </c>
      <c r="AK32" s="1" t="str">
        <f t="shared" si="7"/>
        <v>    </v>
      </c>
      <c r="AL32" s="1" t="str">
        <f t="shared" si="7"/>
        <v>    </v>
      </c>
      <c r="AM32" s="1" t="str">
        <f t="shared" si="7"/>
        <v>    </v>
      </c>
      <c r="AN32" s="1" t="str">
        <f t="shared" si="7"/>
        <v>    </v>
      </c>
      <c r="AO32" s="1" t="str">
        <f t="shared" si="7"/>
        <v>    </v>
      </c>
      <c r="AP32" s="1" t="str">
        <f t="shared" si="7"/>
        <v>    </v>
      </c>
      <c r="AQ32" s="1" t="str">
        <f t="shared" si="7"/>
        <v>    </v>
      </c>
      <c r="AR32" s="1" t="str">
        <f t="shared" si="7"/>
        <v>    </v>
      </c>
      <c r="AS32" s="1" t="str">
        <f t="shared" si="7"/>
        <v>    </v>
      </c>
      <c r="AT32" s="1" t="str">
        <f t="shared" si="7"/>
        <v>    </v>
      </c>
      <c r="AU32" s="1" t="str">
        <f t="shared" si="7"/>
        <v>    </v>
      </c>
      <c r="AV32" s="1" t="str">
        <f t="shared" si="7"/>
        <v>    </v>
      </c>
      <c r="AW32" s="1" t="str">
        <f t="shared" si="7"/>
        <v>    </v>
      </c>
      <c r="AX32" s="1" t="str">
        <f t="shared" si="7"/>
        <v>    </v>
      </c>
      <c r="AY32" s="1" t="str">
        <f t="shared" si="7"/>
        <v>   45 </v>
      </c>
      <c r="AZ32" s="1" t="str">
        <f t="shared" si="7"/>
        <v>    </v>
      </c>
      <c r="BA32" s="1" t="str">
        <f t="shared" si="7"/>
        <v>    </v>
      </c>
      <c r="BB32" s="1" t="str">
        <f t="shared" si="7"/>
        <v>    </v>
      </c>
      <c r="BC32" s="1" t="str">
        <f t="shared" si="7"/>
        <v>    </v>
      </c>
      <c r="BD32" s="1" t="str">
        <f t="shared" si="7"/>
        <v> 59 11  </v>
      </c>
      <c r="BE32" s="1" t="str">
        <f t="shared" si="7"/>
        <v> 59 11  </v>
      </c>
      <c r="BF32" s="1" t="str">
        <f t="shared" si="7"/>
        <v>9 (weather) 59   </v>
      </c>
      <c r="BG32" s="1" t="str">
        <f t="shared" si="7"/>
        <v>  11  </v>
      </c>
      <c r="BH32" s="1" t="str">
        <f t="shared" si="7"/>
        <v>  11 45 </v>
      </c>
      <c r="BI32" s="1" t="str">
        <f t="shared" si="7"/>
        <v> 59   </v>
      </c>
      <c r="BJ32" s="1" t="str">
        <f t="shared" si="7"/>
        <v>9    </v>
      </c>
      <c r="BK32" s="1" t="str">
        <f t="shared" si="7"/>
        <v>    </v>
      </c>
      <c r="BL32" s="1" t="str">
        <f t="shared" si="7"/>
        <v>    </v>
      </c>
      <c r="BM32" s="1" t="str">
        <f t="shared" si="7"/>
        <v>    </v>
      </c>
      <c r="BN32" s="1" t="str">
        <f t="shared" si="7"/>
        <v>    </v>
      </c>
      <c r="BO32" s="1" t="str">
        <f t="shared" si="7"/>
        <v> 59   </v>
      </c>
      <c r="BP32" s="1" t="str">
        <f t="shared" si="7"/>
        <v>    </v>
      </c>
      <c r="BQ32" s="1" t="str">
        <f t="shared" si="7"/>
        <v>    </v>
      </c>
      <c r="BR32" s="1" t="str">
        <f t="shared" si="7"/>
        <v>    </v>
      </c>
      <c r="BS32" s="1" t="str">
        <f t="shared" si="7"/>
        <v>    </v>
      </c>
      <c r="BT32" s="1" t="str">
        <f>CONCATENATE(BT26," ",BT27," ",BT28," ",BT29," ",BT30,)</f>
        <v>    </v>
      </c>
      <c r="BU32" s="1" t="str">
        <f>CONCATENATE(BU26," ",BU27," ",BU28," ",BU29," ",BU30,)</f>
        <v>    </v>
      </c>
      <c r="BV32" s="1" t="str">
        <f>CONCATENATE(BV26," ",BV27," ",BV28," ",BV29," ",BV30,)</f>
        <v>   45 </v>
      </c>
    </row>
    <row r="33" spans="1:74" ht="12.75">
      <c r="A33" s="1"/>
      <c r="B33" s="1"/>
      <c r="E33" s="1"/>
      <c r="F33" s="2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</row>
    <row r="34" spans="1:74" ht="12.75">
      <c r="A34" s="1"/>
      <c r="B34" s="1"/>
      <c r="E34" s="1"/>
      <c r="F34" s="2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</row>
    <row r="35" spans="1:74" ht="12.75">
      <c r="A35" s="1"/>
      <c r="B35" s="1"/>
      <c r="E35" s="1"/>
      <c r="F35" s="2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</row>
    <row r="36" spans="1:74" ht="12.75">
      <c r="A36" s="1">
        <v>26</v>
      </c>
      <c r="B36" s="1" t="s">
        <v>342</v>
      </c>
      <c r="C36" s="1" t="s">
        <v>212</v>
      </c>
      <c r="D36" s="1" t="s">
        <v>215</v>
      </c>
      <c r="E36" s="2" t="s">
        <v>155</v>
      </c>
      <c r="F36" s="2"/>
      <c r="G36" s="1">
        <v>26</v>
      </c>
      <c r="H36" s="1">
        <v>26</v>
      </c>
      <c r="I36" s="1">
        <v>26</v>
      </c>
      <c r="J36" s="1">
        <v>26</v>
      </c>
      <c r="K36" s="1">
        <v>26</v>
      </c>
      <c r="L36" s="1">
        <v>26</v>
      </c>
      <c r="M36" s="1">
        <v>26</v>
      </c>
      <c r="N36" s="1"/>
      <c r="O36" s="1"/>
      <c r="P36" s="1" t="s">
        <v>255</v>
      </c>
      <c r="Q36" s="1"/>
      <c r="R36" s="1"/>
      <c r="S36" s="1">
        <v>26</v>
      </c>
      <c r="T36" s="1"/>
      <c r="U36" s="1"/>
      <c r="V36" s="1">
        <v>26</v>
      </c>
      <c r="W36" s="1">
        <v>26</v>
      </c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>
        <v>26</v>
      </c>
      <c r="BL36" s="1"/>
      <c r="BM36" s="1"/>
      <c r="BN36" s="1"/>
      <c r="BO36" s="1"/>
      <c r="BP36" s="1"/>
      <c r="BQ36" s="1"/>
      <c r="BR36" s="1">
        <v>26</v>
      </c>
      <c r="BS36" s="1"/>
      <c r="BT36" s="1"/>
      <c r="BU36" s="1"/>
      <c r="BV36" s="1"/>
    </row>
    <row r="37" spans="1:74" ht="12.75">
      <c r="A37" s="1">
        <v>27</v>
      </c>
      <c r="B37" s="1" t="s">
        <v>345</v>
      </c>
      <c r="C37" s="1" t="s">
        <v>212</v>
      </c>
      <c r="D37" s="1" t="s">
        <v>215</v>
      </c>
      <c r="E37" s="2" t="s">
        <v>155</v>
      </c>
      <c r="F37" s="2"/>
      <c r="G37" s="1">
        <v>27</v>
      </c>
      <c r="H37" s="1">
        <v>27</v>
      </c>
      <c r="I37" s="1">
        <v>27</v>
      </c>
      <c r="J37" s="1">
        <v>27</v>
      </c>
      <c r="K37" s="1">
        <v>27</v>
      </c>
      <c r="L37" s="1">
        <v>27</v>
      </c>
      <c r="M37" s="1"/>
      <c r="N37" s="1"/>
      <c r="O37" s="1"/>
      <c r="P37" s="1"/>
      <c r="Q37" s="1">
        <v>27</v>
      </c>
      <c r="R37" s="1">
        <v>27</v>
      </c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>
        <v>27</v>
      </c>
      <c r="BE37" s="1">
        <v>27</v>
      </c>
      <c r="BF37" s="1"/>
      <c r="BG37" s="1">
        <v>27</v>
      </c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</row>
    <row r="38" spans="1:74" ht="12.75">
      <c r="A38" s="1">
        <v>36</v>
      </c>
      <c r="B38" s="1" t="s">
        <v>276</v>
      </c>
      <c r="C38" s="1" t="s">
        <v>211</v>
      </c>
      <c r="D38" s="1" t="s">
        <v>215</v>
      </c>
      <c r="E38" s="1" t="s">
        <v>155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</row>
    <row r="39" spans="1:74" ht="12.75">
      <c r="A39" s="1">
        <v>38</v>
      </c>
      <c r="B39" s="1" t="s">
        <v>281</v>
      </c>
      <c r="C39" s="1" t="s">
        <v>272</v>
      </c>
      <c r="D39" s="1" t="s">
        <v>215</v>
      </c>
      <c r="E39" s="1" t="s">
        <v>155</v>
      </c>
      <c r="F39" s="1"/>
      <c r="G39" s="1">
        <v>38</v>
      </c>
      <c r="H39" s="1">
        <v>38</v>
      </c>
      <c r="I39" s="1">
        <v>38</v>
      </c>
      <c r="J39" s="1">
        <v>38</v>
      </c>
      <c r="K39" s="1">
        <v>38</v>
      </c>
      <c r="L39" s="1">
        <v>38</v>
      </c>
      <c r="M39" s="1"/>
      <c r="N39" s="1">
        <v>38</v>
      </c>
      <c r="O39" s="1"/>
      <c r="P39" s="1"/>
      <c r="Q39" s="1"/>
      <c r="R39" s="1"/>
      <c r="S39" s="1"/>
      <c r="T39" s="1">
        <v>38</v>
      </c>
      <c r="U39" s="1"/>
      <c r="V39" s="1">
        <v>38</v>
      </c>
      <c r="W39" s="1"/>
      <c r="X39" s="1"/>
      <c r="Y39" s="1">
        <v>38</v>
      </c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>
        <v>38</v>
      </c>
      <c r="AR39" s="1">
        <v>38</v>
      </c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</row>
    <row r="40" spans="1:74" ht="12.75">
      <c r="A40" s="1">
        <v>40</v>
      </c>
      <c r="B40" s="1" t="s">
        <v>287</v>
      </c>
      <c r="C40" s="1" t="s">
        <v>212</v>
      </c>
      <c r="D40" s="1" t="s">
        <v>215</v>
      </c>
      <c r="E40" s="1" t="s">
        <v>155</v>
      </c>
      <c r="F40" s="1"/>
      <c r="G40" s="1">
        <v>40</v>
      </c>
      <c r="H40" s="1">
        <v>40</v>
      </c>
      <c r="I40" s="1"/>
      <c r="J40" s="1"/>
      <c r="K40" s="1"/>
      <c r="L40" s="1"/>
      <c r="M40" s="1"/>
      <c r="N40" s="1"/>
      <c r="O40" s="1"/>
      <c r="P40" s="1"/>
      <c r="Q40" s="1">
        <v>40</v>
      </c>
      <c r="R40" s="1">
        <v>40</v>
      </c>
      <c r="S40" s="1"/>
      <c r="T40" s="1">
        <v>40</v>
      </c>
      <c r="U40" s="1"/>
      <c r="V40" s="1"/>
      <c r="W40" s="1"/>
      <c r="X40" s="1">
        <v>40</v>
      </c>
      <c r="Y40" s="1">
        <v>40</v>
      </c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>
        <v>40</v>
      </c>
      <c r="AT40" s="1">
        <v>40</v>
      </c>
      <c r="AU40" s="1">
        <v>40</v>
      </c>
      <c r="AV40" s="1">
        <v>40</v>
      </c>
      <c r="AW40" s="1">
        <v>40</v>
      </c>
      <c r="AX40" s="1"/>
      <c r="AY40" s="1"/>
      <c r="AZ40" s="1"/>
      <c r="BA40" s="1"/>
      <c r="BB40" s="1"/>
      <c r="BC40" s="1"/>
      <c r="BD40" s="1"/>
      <c r="BE40" s="1"/>
      <c r="BF40" s="1"/>
      <c r="BG40" s="1">
        <v>40</v>
      </c>
      <c r="BH40" s="1"/>
      <c r="BI40" s="1"/>
      <c r="BJ40" s="1"/>
      <c r="BK40" s="1">
        <v>40</v>
      </c>
      <c r="BL40" s="1"/>
      <c r="BM40" s="1">
        <v>40</v>
      </c>
      <c r="BN40" s="1"/>
      <c r="BO40" s="1"/>
      <c r="BP40" s="1"/>
      <c r="BQ40" s="1"/>
      <c r="BR40" s="1"/>
      <c r="BS40" s="1"/>
      <c r="BT40" s="1">
        <v>40</v>
      </c>
      <c r="BU40" s="1">
        <v>40</v>
      </c>
      <c r="BV40" s="1"/>
    </row>
    <row r="41" spans="1:74" ht="12.75">
      <c r="A41" s="1">
        <v>42</v>
      </c>
      <c r="B41" s="1" t="s">
        <v>123</v>
      </c>
      <c r="C41" s="1" t="s">
        <v>212</v>
      </c>
      <c r="D41" s="1" t="s">
        <v>215</v>
      </c>
      <c r="E41" s="1" t="s">
        <v>155</v>
      </c>
      <c r="F41" s="1"/>
      <c r="G41" s="1">
        <v>42</v>
      </c>
      <c r="H41" s="1">
        <v>42</v>
      </c>
      <c r="I41" s="1">
        <v>42</v>
      </c>
      <c r="J41" s="1">
        <v>42</v>
      </c>
      <c r="K41" s="1">
        <v>42</v>
      </c>
      <c r="L41" s="1">
        <v>42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>
        <v>42</v>
      </c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>
        <v>42</v>
      </c>
      <c r="BI41" s="1"/>
      <c r="BJ41" s="1">
        <v>42</v>
      </c>
      <c r="BK41" s="1">
        <v>42</v>
      </c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</row>
    <row r="42" spans="1:74" ht="12.75">
      <c r="A42" s="1">
        <v>18</v>
      </c>
      <c r="B42" s="1" t="s">
        <v>332</v>
      </c>
      <c r="C42" s="1" t="s">
        <v>212</v>
      </c>
      <c r="D42" s="1" t="s">
        <v>215</v>
      </c>
      <c r="E42" s="1" t="s">
        <v>155</v>
      </c>
      <c r="F42" s="2"/>
      <c r="G42" s="1">
        <v>18</v>
      </c>
      <c r="H42" s="1">
        <v>18</v>
      </c>
      <c r="I42" s="1">
        <v>18</v>
      </c>
      <c r="J42" s="1">
        <v>18</v>
      </c>
      <c r="K42" s="1">
        <v>18</v>
      </c>
      <c r="L42" s="1">
        <v>18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>
        <v>18</v>
      </c>
      <c r="BO42" s="1"/>
      <c r="BP42" s="1">
        <v>18</v>
      </c>
      <c r="BQ42" s="1">
        <v>18</v>
      </c>
      <c r="BR42" s="1"/>
      <c r="BS42" s="1"/>
      <c r="BT42" s="1"/>
      <c r="BU42" s="1"/>
      <c r="BV42" s="1"/>
    </row>
    <row r="43" spans="1:74" ht="12.75">
      <c r="A43" s="1">
        <v>43</v>
      </c>
      <c r="B43" s="1" t="s">
        <v>298</v>
      </c>
      <c r="C43" s="1" t="s">
        <v>211</v>
      </c>
      <c r="D43" s="1" t="s">
        <v>215</v>
      </c>
      <c r="E43" s="1" t="s">
        <v>155</v>
      </c>
      <c r="F43" s="1"/>
      <c r="G43" s="1">
        <v>43</v>
      </c>
      <c r="H43" s="1">
        <v>43</v>
      </c>
      <c r="I43" s="1"/>
      <c r="J43" s="1">
        <v>43</v>
      </c>
      <c r="K43" s="1"/>
      <c r="L43" s="1">
        <v>43</v>
      </c>
      <c r="M43" s="1"/>
      <c r="N43" s="1"/>
      <c r="O43" s="1"/>
      <c r="P43" s="1"/>
      <c r="Q43" s="1"/>
      <c r="R43" s="1"/>
      <c r="S43" s="1"/>
      <c r="T43" s="1">
        <v>43</v>
      </c>
      <c r="U43" s="1"/>
      <c r="V43" s="1"/>
      <c r="W43" s="1">
        <v>43</v>
      </c>
      <c r="X43" s="1"/>
      <c r="Y43" s="1">
        <v>43</v>
      </c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</row>
    <row r="44" spans="1:74" ht="12.75">
      <c r="A44" s="1">
        <v>44</v>
      </c>
      <c r="B44" s="1" t="s">
        <v>124</v>
      </c>
      <c r="C44" s="1" t="s">
        <v>211</v>
      </c>
      <c r="D44" s="1" t="s">
        <v>215</v>
      </c>
      <c r="E44" s="1" t="s">
        <v>155</v>
      </c>
      <c r="F44" s="1"/>
      <c r="G44" s="1"/>
      <c r="H44" s="1"/>
      <c r="I44" s="1">
        <v>44</v>
      </c>
      <c r="J44" s="1"/>
      <c r="K44" s="1">
        <v>44</v>
      </c>
      <c r="L44" s="1"/>
      <c r="M44" s="1"/>
      <c r="N44" s="1"/>
      <c r="O44" s="1"/>
      <c r="P44" s="1"/>
      <c r="Q44" s="1"/>
      <c r="R44" s="1"/>
      <c r="S44" s="1"/>
      <c r="T44" s="1"/>
      <c r="U44" s="1"/>
      <c r="V44" s="1">
        <v>44</v>
      </c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>
        <v>44</v>
      </c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</row>
    <row r="45" spans="1:74" ht="12.75">
      <c r="A45" s="1"/>
      <c r="B45" s="1"/>
      <c r="C45" s="4" t="s">
        <v>157</v>
      </c>
      <c r="D45" s="1" t="s">
        <v>215</v>
      </c>
      <c r="E45" s="1" t="s">
        <v>155</v>
      </c>
      <c r="F45" s="1"/>
      <c r="G45" s="1">
        <f>COUNTA(G36:G44)</f>
        <v>7</v>
      </c>
      <c r="H45" s="1">
        <f aca="true" t="shared" si="8" ref="H45:BS45">COUNTA(H36:H44)</f>
        <v>7</v>
      </c>
      <c r="I45" s="1">
        <f t="shared" si="8"/>
        <v>6</v>
      </c>
      <c r="J45" s="1">
        <f t="shared" si="8"/>
        <v>6</v>
      </c>
      <c r="K45" s="1">
        <f t="shared" si="8"/>
        <v>6</v>
      </c>
      <c r="L45" s="1">
        <f t="shared" si="8"/>
        <v>6</v>
      </c>
      <c r="M45" s="1">
        <f t="shared" si="8"/>
        <v>1</v>
      </c>
      <c r="N45" s="1">
        <f t="shared" si="8"/>
        <v>1</v>
      </c>
      <c r="O45" s="1">
        <f t="shared" si="8"/>
        <v>0</v>
      </c>
      <c r="P45" s="1">
        <f t="shared" si="8"/>
        <v>1</v>
      </c>
      <c r="Q45" s="1">
        <f t="shared" si="8"/>
        <v>2</v>
      </c>
      <c r="R45" s="1">
        <f t="shared" si="8"/>
        <v>2</v>
      </c>
      <c r="S45" s="1">
        <f t="shared" si="8"/>
        <v>1</v>
      </c>
      <c r="T45" s="1">
        <f t="shared" si="8"/>
        <v>3</v>
      </c>
      <c r="U45" s="1">
        <f t="shared" si="8"/>
        <v>0</v>
      </c>
      <c r="V45" s="1">
        <f t="shared" si="8"/>
        <v>3</v>
      </c>
      <c r="W45" s="1">
        <f t="shared" si="8"/>
        <v>2</v>
      </c>
      <c r="X45" s="1">
        <f t="shared" si="8"/>
        <v>1</v>
      </c>
      <c r="Y45" s="1">
        <f t="shared" si="8"/>
        <v>3</v>
      </c>
      <c r="Z45" s="1">
        <f t="shared" si="8"/>
        <v>1</v>
      </c>
      <c r="AA45" s="1">
        <f t="shared" si="8"/>
        <v>0</v>
      </c>
      <c r="AB45" s="1">
        <f t="shared" si="8"/>
        <v>0</v>
      </c>
      <c r="AC45" s="1">
        <f t="shared" si="8"/>
        <v>0</v>
      </c>
      <c r="AD45" s="1">
        <f t="shared" si="8"/>
        <v>0</v>
      </c>
      <c r="AE45" s="1">
        <f t="shared" si="8"/>
        <v>0</v>
      </c>
      <c r="AF45" s="1">
        <f t="shared" si="8"/>
        <v>0</v>
      </c>
      <c r="AG45" s="1">
        <f t="shared" si="8"/>
        <v>0</v>
      </c>
      <c r="AH45" s="1">
        <f t="shared" si="8"/>
        <v>0</v>
      </c>
      <c r="AI45" s="1">
        <f t="shared" si="8"/>
        <v>0</v>
      </c>
      <c r="AJ45" s="1">
        <f t="shared" si="8"/>
        <v>0</v>
      </c>
      <c r="AK45" s="1">
        <f t="shared" si="8"/>
        <v>0</v>
      </c>
      <c r="AL45" s="1">
        <f t="shared" si="8"/>
        <v>0</v>
      </c>
      <c r="AM45" s="1">
        <f t="shared" si="8"/>
        <v>0</v>
      </c>
      <c r="AN45" s="1">
        <f t="shared" si="8"/>
        <v>0</v>
      </c>
      <c r="AO45" s="1">
        <f t="shared" si="8"/>
        <v>0</v>
      </c>
      <c r="AP45" s="1">
        <f t="shared" si="8"/>
        <v>0</v>
      </c>
      <c r="AQ45" s="1">
        <f t="shared" si="8"/>
        <v>1</v>
      </c>
      <c r="AR45" s="1">
        <f t="shared" si="8"/>
        <v>1</v>
      </c>
      <c r="AS45" s="1">
        <f t="shared" si="8"/>
        <v>1</v>
      </c>
      <c r="AT45" s="1">
        <f t="shared" si="8"/>
        <v>1</v>
      </c>
      <c r="AU45" s="1">
        <f t="shared" si="8"/>
        <v>1</v>
      </c>
      <c r="AV45" s="1">
        <f t="shared" si="8"/>
        <v>1</v>
      </c>
      <c r="AW45" s="1">
        <f t="shared" si="8"/>
        <v>1</v>
      </c>
      <c r="AX45" s="1">
        <f t="shared" si="8"/>
        <v>1</v>
      </c>
      <c r="AY45" s="1">
        <f t="shared" si="8"/>
        <v>0</v>
      </c>
      <c r="AZ45" s="1">
        <f t="shared" si="8"/>
        <v>0</v>
      </c>
      <c r="BA45" s="1">
        <f t="shared" si="8"/>
        <v>0</v>
      </c>
      <c r="BB45" s="1">
        <f t="shared" si="8"/>
        <v>0</v>
      </c>
      <c r="BC45" s="1">
        <f t="shared" si="8"/>
        <v>0</v>
      </c>
      <c r="BD45" s="1">
        <f t="shared" si="8"/>
        <v>1</v>
      </c>
      <c r="BE45" s="1">
        <f t="shared" si="8"/>
        <v>1</v>
      </c>
      <c r="BF45" s="1">
        <f t="shared" si="8"/>
        <v>0</v>
      </c>
      <c r="BG45" s="1">
        <f t="shared" si="8"/>
        <v>2</v>
      </c>
      <c r="BH45" s="1">
        <f t="shared" si="8"/>
        <v>1</v>
      </c>
      <c r="BI45" s="1">
        <f t="shared" si="8"/>
        <v>0</v>
      </c>
      <c r="BJ45" s="1">
        <f t="shared" si="8"/>
        <v>1</v>
      </c>
      <c r="BK45" s="1">
        <f t="shared" si="8"/>
        <v>3</v>
      </c>
      <c r="BL45" s="1">
        <f t="shared" si="8"/>
        <v>0</v>
      </c>
      <c r="BM45" s="1">
        <f t="shared" si="8"/>
        <v>1</v>
      </c>
      <c r="BN45" s="1">
        <f t="shared" si="8"/>
        <v>1</v>
      </c>
      <c r="BO45" s="1">
        <f t="shared" si="8"/>
        <v>0</v>
      </c>
      <c r="BP45" s="1">
        <f t="shared" si="8"/>
        <v>1</v>
      </c>
      <c r="BQ45" s="1">
        <f t="shared" si="8"/>
        <v>1</v>
      </c>
      <c r="BR45" s="1">
        <f t="shared" si="8"/>
        <v>1</v>
      </c>
      <c r="BS45" s="1">
        <f t="shared" si="8"/>
        <v>0</v>
      </c>
      <c r="BT45" s="1">
        <f>COUNTA(BT36:BT44)</f>
        <v>1</v>
      </c>
      <c r="BU45" s="1">
        <f>COUNTA(BU36:BU44)</f>
        <v>1</v>
      </c>
      <c r="BV45" s="1">
        <f>COUNTA(BV36:BV44)</f>
        <v>0</v>
      </c>
    </row>
    <row r="46" spans="1:74" ht="12.75">
      <c r="A46" s="1"/>
      <c r="B46" s="1"/>
      <c r="C46" s="4" t="s">
        <v>158</v>
      </c>
      <c r="E46" s="1"/>
      <c r="F46" s="1"/>
      <c r="G46" s="1" t="str">
        <f>CONCATENATE(G36," ",G37," ",G38," ",G39," ",G40," ",G41," ",G42," ",G43," ",G44)</f>
        <v>26 27  38 40 42 18 43 </v>
      </c>
      <c r="H46" s="1" t="str">
        <f aca="true" t="shared" si="9" ref="H46:BS46">CONCATENATE(H36," ",H37," ",H38," ",H39," ",H40," ",H41," ",H42," ",H43," ",H44)</f>
        <v>26 27  38 40 42 18 43 </v>
      </c>
      <c r="I46" s="1" t="str">
        <f t="shared" si="9"/>
        <v>26 27  38  42 18  44</v>
      </c>
      <c r="J46" s="1" t="str">
        <f t="shared" si="9"/>
        <v>26 27  38  42 18 43 </v>
      </c>
      <c r="K46" s="1" t="str">
        <f t="shared" si="9"/>
        <v>26 27  38  42 18  44</v>
      </c>
      <c r="L46" s="1" t="str">
        <f t="shared" si="9"/>
        <v>26 27  38  42 18 43 </v>
      </c>
      <c r="M46" s="1" t="str">
        <f t="shared" si="9"/>
        <v>26        </v>
      </c>
      <c r="N46" s="1" t="str">
        <f t="shared" si="9"/>
        <v>   38     </v>
      </c>
      <c r="O46" s="1" t="str">
        <f t="shared" si="9"/>
        <v>        </v>
      </c>
      <c r="P46" s="1" t="str">
        <f t="shared" si="9"/>
        <v>26 (EC/OC)        </v>
      </c>
      <c r="Q46" s="1" t="str">
        <f t="shared" si="9"/>
        <v> 27   40    </v>
      </c>
      <c r="R46" s="1" t="str">
        <f t="shared" si="9"/>
        <v> 27   40    </v>
      </c>
      <c r="S46" s="1" t="str">
        <f t="shared" si="9"/>
        <v>26        </v>
      </c>
      <c r="T46" s="1" t="str">
        <f t="shared" si="9"/>
        <v>   38 40   43 </v>
      </c>
      <c r="U46" s="1" t="str">
        <f t="shared" si="9"/>
        <v>        </v>
      </c>
      <c r="V46" s="1" t="str">
        <f t="shared" si="9"/>
        <v>26   38     44</v>
      </c>
      <c r="W46" s="1" t="str">
        <f t="shared" si="9"/>
        <v>26       43 </v>
      </c>
      <c r="X46" s="1" t="str">
        <f t="shared" si="9"/>
        <v>    40    </v>
      </c>
      <c r="Y46" s="1" t="str">
        <f t="shared" si="9"/>
        <v>   38 40   43 </v>
      </c>
      <c r="Z46" s="1" t="str">
        <f t="shared" si="9"/>
        <v>     42   </v>
      </c>
      <c r="AA46" s="1" t="str">
        <f t="shared" si="9"/>
        <v>        </v>
      </c>
      <c r="AB46" s="1" t="str">
        <f t="shared" si="9"/>
        <v>        </v>
      </c>
      <c r="AC46" s="1" t="str">
        <f t="shared" si="9"/>
        <v>        </v>
      </c>
      <c r="AD46" s="1" t="str">
        <f t="shared" si="9"/>
        <v>        </v>
      </c>
      <c r="AE46" s="1" t="str">
        <f t="shared" si="9"/>
        <v>        </v>
      </c>
      <c r="AF46" s="1" t="str">
        <f t="shared" si="9"/>
        <v>        </v>
      </c>
      <c r="AG46" s="1" t="str">
        <f t="shared" si="9"/>
        <v>        </v>
      </c>
      <c r="AH46" s="1" t="str">
        <f t="shared" si="9"/>
        <v>        </v>
      </c>
      <c r="AI46" s="1" t="str">
        <f t="shared" si="9"/>
        <v>        </v>
      </c>
      <c r="AJ46" s="1" t="str">
        <f t="shared" si="9"/>
        <v>        </v>
      </c>
      <c r="AK46" s="1" t="str">
        <f t="shared" si="9"/>
        <v>        </v>
      </c>
      <c r="AL46" s="1" t="str">
        <f t="shared" si="9"/>
        <v>        </v>
      </c>
      <c r="AM46" s="1" t="str">
        <f t="shared" si="9"/>
        <v>        </v>
      </c>
      <c r="AN46" s="1" t="str">
        <f t="shared" si="9"/>
        <v>        </v>
      </c>
      <c r="AO46" s="1" t="str">
        <f t="shared" si="9"/>
        <v>        </v>
      </c>
      <c r="AP46" s="1" t="str">
        <f t="shared" si="9"/>
        <v>        </v>
      </c>
      <c r="AQ46" s="1" t="str">
        <f t="shared" si="9"/>
        <v>   38     </v>
      </c>
      <c r="AR46" s="1" t="str">
        <f t="shared" si="9"/>
        <v>   38     </v>
      </c>
      <c r="AS46" s="1" t="str">
        <f t="shared" si="9"/>
        <v>    40    </v>
      </c>
      <c r="AT46" s="1" t="str">
        <f t="shared" si="9"/>
        <v>    40    </v>
      </c>
      <c r="AU46" s="1" t="str">
        <f t="shared" si="9"/>
        <v>    40    </v>
      </c>
      <c r="AV46" s="1" t="str">
        <f t="shared" si="9"/>
        <v>    40    </v>
      </c>
      <c r="AW46" s="1" t="str">
        <f t="shared" si="9"/>
        <v>    40    </v>
      </c>
      <c r="AX46" s="1" t="str">
        <f t="shared" si="9"/>
        <v>        44</v>
      </c>
      <c r="AY46" s="1" t="str">
        <f t="shared" si="9"/>
        <v>        </v>
      </c>
      <c r="AZ46" s="1" t="str">
        <f t="shared" si="9"/>
        <v>        </v>
      </c>
      <c r="BA46" s="1" t="str">
        <f t="shared" si="9"/>
        <v>        </v>
      </c>
      <c r="BB46" s="1" t="str">
        <f t="shared" si="9"/>
        <v>        </v>
      </c>
      <c r="BC46" s="1" t="str">
        <f t="shared" si="9"/>
        <v>        </v>
      </c>
      <c r="BD46" s="1" t="str">
        <f t="shared" si="9"/>
        <v> 27       </v>
      </c>
      <c r="BE46" s="1" t="str">
        <f t="shared" si="9"/>
        <v> 27       </v>
      </c>
      <c r="BF46" s="1" t="str">
        <f t="shared" si="9"/>
        <v>        </v>
      </c>
      <c r="BG46" s="1" t="str">
        <f t="shared" si="9"/>
        <v> 27   40    </v>
      </c>
      <c r="BH46" s="1" t="str">
        <f t="shared" si="9"/>
        <v>     42   </v>
      </c>
      <c r="BI46" s="1" t="str">
        <f t="shared" si="9"/>
        <v>        </v>
      </c>
      <c r="BJ46" s="1" t="str">
        <f t="shared" si="9"/>
        <v>     42   </v>
      </c>
      <c r="BK46" s="1" t="str">
        <f t="shared" si="9"/>
        <v>26    40 42   </v>
      </c>
      <c r="BL46" s="1" t="str">
        <f t="shared" si="9"/>
        <v>        </v>
      </c>
      <c r="BM46" s="1" t="str">
        <f t="shared" si="9"/>
        <v>    40    </v>
      </c>
      <c r="BN46" s="1" t="str">
        <f t="shared" si="9"/>
        <v>      18  </v>
      </c>
      <c r="BO46" s="1" t="str">
        <f t="shared" si="9"/>
        <v>        </v>
      </c>
      <c r="BP46" s="1" t="str">
        <f t="shared" si="9"/>
        <v>      18  </v>
      </c>
      <c r="BQ46" s="1" t="str">
        <f t="shared" si="9"/>
        <v>      18  </v>
      </c>
      <c r="BR46" s="1" t="str">
        <f t="shared" si="9"/>
        <v>26        </v>
      </c>
      <c r="BS46" s="1" t="str">
        <f t="shared" si="9"/>
        <v>        </v>
      </c>
      <c r="BT46" s="1" t="str">
        <f>CONCATENATE(BT36," ",BT37," ",BT38," ",BT39," ",BT40," ",BT41," ",BT42," ",BT43," ",BT44)</f>
        <v>    40    </v>
      </c>
      <c r="BU46" s="1" t="str">
        <f>CONCATENATE(BU36," ",BU37," ",BU38," ",BU39," ",BU40," ",BU41," ",BU42," ",BU43," ",BU44)</f>
        <v>    40    </v>
      </c>
      <c r="BV46" s="1" t="str">
        <f>CONCATENATE(BV36," ",BV37," ",BV38," ",BV39," ",BV40," ",BV41," ",BV42," ",BV43," ",BV44)</f>
        <v>        </v>
      </c>
    </row>
    <row r="47" spans="1:74" ht="12.75">
      <c r="A47" s="1"/>
      <c r="B47" s="1"/>
      <c r="C47" s="4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</row>
    <row r="48" spans="1:74" ht="12.75">
      <c r="A48" s="1"/>
      <c r="B48" s="1"/>
      <c r="C48" s="4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</row>
    <row r="49" spans="1:74" ht="12.75">
      <c r="A49" s="3">
        <v>30</v>
      </c>
      <c r="B49" s="3" t="s">
        <v>260</v>
      </c>
      <c r="C49" s="3" t="s">
        <v>212</v>
      </c>
      <c r="D49" s="3" t="s">
        <v>221</v>
      </c>
      <c r="E49" s="2" t="s">
        <v>154</v>
      </c>
      <c r="F49" s="3"/>
      <c r="G49" s="3">
        <v>30</v>
      </c>
      <c r="H49" s="3">
        <v>30</v>
      </c>
      <c r="I49" s="3" t="s">
        <v>263</v>
      </c>
      <c r="J49" s="3">
        <v>30</v>
      </c>
      <c r="K49" s="3"/>
      <c r="L49" s="3"/>
      <c r="M49" s="3">
        <v>30</v>
      </c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>
        <v>30</v>
      </c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</row>
    <row r="50" spans="1:74" ht="12.75">
      <c r="A50" s="3">
        <v>31</v>
      </c>
      <c r="B50" s="3" t="s">
        <v>265</v>
      </c>
      <c r="C50" s="3" t="s">
        <v>212</v>
      </c>
      <c r="D50" s="3" t="s">
        <v>221</v>
      </c>
      <c r="E50" s="2" t="s">
        <v>154</v>
      </c>
      <c r="F50" s="3"/>
      <c r="G50" s="3">
        <v>31</v>
      </c>
      <c r="H50" s="3">
        <v>31</v>
      </c>
      <c r="I50" s="3">
        <v>31</v>
      </c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>
        <v>31</v>
      </c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</row>
    <row r="51" spans="1:74" ht="12.75">
      <c r="A51" s="1">
        <v>32</v>
      </c>
      <c r="B51" s="1" t="s">
        <v>267</v>
      </c>
      <c r="C51" s="1" t="s">
        <v>268</v>
      </c>
      <c r="D51" s="1" t="s">
        <v>221</v>
      </c>
      <c r="E51" s="2" t="s">
        <v>154</v>
      </c>
      <c r="F51" s="1"/>
      <c r="G51" s="1">
        <v>32</v>
      </c>
      <c r="H51" s="1">
        <v>32</v>
      </c>
      <c r="I51" s="1">
        <v>32</v>
      </c>
      <c r="J51" s="1">
        <v>32</v>
      </c>
      <c r="K51" s="3">
        <v>32</v>
      </c>
      <c r="L51" s="1">
        <v>32</v>
      </c>
      <c r="M51" s="1"/>
      <c r="N51" s="1">
        <v>32</v>
      </c>
      <c r="O51" s="1">
        <v>32</v>
      </c>
      <c r="P51" s="1"/>
      <c r="Q51" s="1"/>
      <c r="R51" s="1"/>
      <c r="S51" s="1"/>
      <c r="T51" s="1"/>
      <c r="U51" s="3">
        <v>32</v>
      </c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3">
        <v>32</v>
      </c>
      <c r="AP51" s="3">
        <v>32</v>
      </c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</row>
    <row r="52" spans="1:74" ht="12.75">
      <c r="A52" s="1">
        <v>24</v>
      </c>
      <c r="B52" s="1" t="s">
        <v>340</v>
      </c>
      <c r="C52" s="1" t="s">
        <v>211</v>
      </c>
      <c r="D52" s="1" t="s">
        <v>221</v>
      </c>
      <c r="E52" s="2" t="s">
        <v>154</v>
      </c>
      <c r="F52" s="2"/>
      <c r="G52" s="1"/>
      <c r="H52" s="1"/>
      <c r="I52" s="1"/>
      <c r="J52" s="1"/>
      <c r="K52" s="1"/>
      <c r="L52" s="1">
        <v>24</v>
      </c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 t="s">
        <v>253</v>
      </c>
      <c r="BG52" s="1"/>
      <c r="BH52" s="1"/>
      <c r="BI52" s="1"/>
      <c r="BJ52" s="1">
        <v>24</v>
      </c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</row>
    <row r="53" spans="1:74" ht="12.75">
      <c r="A53" s="1"/>
      <c r="B53" s="1"/>
      <c r="C53" s="4" t="s">
        <v>157</v>
      </c>
      <c r="E53" s="2"/>
      <c r="F53" s="2"/>
      <c r="G53" s="1">
        <f>COUNTA(G49:G52)</f>
        <v>3</v>
      </c>
      <c r="H53" s="1">
        <f aca="true" t="shared" si="10" ref="H53:BS53">COUNTA(H52)</f>
        <v>0</v>
      </c>
      <c r="I53" s="1">
        <f t="shared" si="10"/>
        <v>0</v>
      </c>
      <c r="J53" s="1">
        <f t="shared" si="10"/>
        <v>0</v>
      </c>
      <c r="K53" s="1">
        <f t="shared" si="10"/>
        <v>0</v>
      </c>
      <c r="L53" s="1">
        <f t="shared" si="10"/>
        <v>1</v>
      </c>
      <c r="M53" s="1">
        <f t="shared" si="10"/>
        <v>0</v>
      </c>
      <c r="N53" s="1">
        <f t="shared" si="10"/>
        <v>0</v>
      </c>
      <c r="O53" s="1">
        <f t="shared" si="10"/>
        <v>0</v>
      </c>
      <c r="P53" s="1">
        <f t="shared" si="10"/>
        <v>0</v>
      </c>
      <c r="Q53" s="1">
        <f t="shared" si="10"/>
        <v>0</v>
      </c>
      <c r="R53" s="1">
        <f t="shared" si="10"/>
        <v>0</v>
      </c>
      <c r="S53" s="1">
        <f t="shared" si="10"/>
        <v>0</v>
      </c>
      <c r="T53" s="1">
        <f t="shared" si="10"/>
        <v>0</v>
      </c>
      <c r="U53" s="1">
        <f t="shared" si="10"/>
        <v>0</v>
      </c>
      <c r="V53" s="1">
        <f t="shared" si="10"/>
        <v>0</v>
      </c>
      <c r="W53" s="1">
        <f t="shared" si="10"/>
        <v>0</v>
      </c>
      <c r="X53" s="1">
        <f t="shared" si="10"/>
        <v>0</v>
      </c>
      <c r="Y53" s="1">
        <f t="shared" si="10"/>
        <v>0</v>
      </c>
      <c r="Z53" s="1">
        <f t="shared" si="10"/>
        <v>0</v>
      </c>
      <c r="AA53" s="1">
        <f t="shared" si="10"/>
        <v>0</v>
      </c>
      <c r="AB53" s="1">
        <f t="shared" si="10"/>
        <v>0</v>
      </c>
      <c r="AC53" s="1">
        <f t="shared" si="10"/>
        <v>0</v>
      </c>
      <c r="AD53" s="1">
        <f t="shared" si="10"/>
        <v>0</v>
      </c>
      <c r="AE53" s="1">
        <f t="shared" si="10"/>
        <v>0</v>
      </c>
      <c r="AF53" s="1">
        <f t="shared" si="10"/>
        <v>0</v>
      </c>
      <c r="AG53" s="1">
        <f t="shared" si="10"/>
        <v>0</v>
      </c>
      <c r="AH53" s="1">
        <f t="shared" si="10"/>
        <v>0</v>
      </c>
      <c r="AI53" s="1">
        <f t="shared" si="10"/>
        <v>0</v>
      </c>
      <c r="AJ53" s="1">
        <f t="shared" si="10"/>
        <v>0</v>
      </c>
      <c r="AK53" s="1">
        <f t="shared" si="10"/>
        <v>0</v>
      </c>
      <c r="AL53" s="1">
        <f t="shared" si="10"/>
        <v>0</v>
      </c>
      <c r="AM53" s="1">
        <f t="shared" si="10"/>
        <v>0</v>
      </c>
      <c r="AN53" s="1">
        <f t="shared" si="10"/>
        <v>0</v>
      </c>
      <c r="AO53" s="1">
        <f t="shared" si="10"/>
        <v>0</v>
      </c>
      <c r="AP53" s="1">
        <f t="shared" si="10"/>
        <v>0</v>
      </c>
      <c r="AQ53" s="1">
        <f t="shared" si="10"/>
        <v>0</v>
      </c>
      <c r="AR53" s="1">
        <f t="shared" si="10"/>
        <v>0</v>
      </c>
      <c r="AS53" s="1">
        <f t="shared" si="10"/>
        <v>0</v>
      </c>
      <c r="AT53" s="1">
        <f t="shared" si="10"/>
        <v>0</v>
      </c>
      <c r="AU53" s="1">
        <f t="shared" si="10"/>
        <v>0</v>
      </c>
      <c r="AV53" s="1">
        <f t="shared" si="10"/>
        <v>0</v>
      </c>
      <c r="AW53" s="1">
        <f t="shared" si="10"/>
        <v>0</v>
      </c>
      <c r="AX53" s="1">
        <f t="shared" si="10"/>
        <v>0</v>
      </c>
      <c r="AY53" s="1">
        <f t="shared" si="10"/>
        <v>0</v>
      </c>
      <c r="AZ53" s="1">
        <f t="shared" si="10"/>
        <v>0</v>
      </c>
      <c r="BA53" s="1">
        <f t="shared" si="10"/>
        <v>0</v>
      </c>
      <c r="BB53" s="1">
        <f t="shared" si="10"/>
        <v>0</v>
      </c>
      <c r="BC53" s="1">
        <f t="shared" si="10"/>
        <v>0</v>
      </c>
      <c r="BD53" s="1">
        <f t="shared" si="10"/>
        <v>0</v>
      </c>
      <c r="BE53" s="1">
        <f t="shared" si="10"/>
        <v>0</v>
      </c>
      <c r="BF53" s="1">
        <f t="shared" si="10"/>
        <v>1</v>
      </c>
      <c r="BG53" s="1">
        <f t="shared" si="10"/>
        <v>0</v>
      </c>
      <c r="BH53" s="1">
        <f t="shared" si="10"/>
        <v>0</v>
      </c>
      <c r="BI53" s="1">
        <f t="shared" si="10"/>
        <v>0</v>
      </c>
      <c r="BJ53" s="1">
        <f t="shared" si="10"/>
        <v>1</v>
      </c>
      <c r="BK53" s="1">
        <f t="shared" si="10"/>
        <v>0</v>
      </c>
      <c r="BL53" s="1">
        <f t="shared" si="10"/>
        <v>0</v>
      </c>
      <c r="BM53" s="1">
        <f t="shared" si="10"/>
        <v>0</v>
      </c>
      <c r="BN53" s="1">
        <f t="shared" si="10"/>
        <v>0</v>
      </c>
      <c r="BO53" s="1">
        <f t="shared" si="10"/>
        <v>0</v>
      </c>
      <c r="BP53" s="1">
        <f t="shared" si="10"/>
        <v>0</v>
      </c>
      <c r="BQ53" s="1">
        <f t="shared" si="10"/>
        <v>0</v>
      </c>
      <c r="BR53" s="1">
        <f t="shared" si="10"/>
        <v>0</v>
      </c>
      <c r="BS53" s="1">
        <f t="shared" si="10"/>
        <v>0</v>
      </c>
      <c r="BT53" s="1">
        <f>COUNTA(BT52)</f>
        <v>0</v>
      </c>
      <c r="BU53" s="1">
        <f>COUNTA(BU52)</f>
        <v>0</v>
      </c>
      <c r="BV53" s="1">
        <f>COUNTA(BV52)</f>
        <v>0</v>
      </c>
    </row>
    <row r="54" spans="1:74" ht="12.75">
      <c r="A54" s="1"/>
      <c r="B54" s="1"/>
      <c r="C54" s="4" t="s">
        <v>158</v>
      </c>
      <c r="E54" s="2"/>
      <c r="F54" s="2"/>
      <c r="G54" s="1" t="str">
        <f>CONCATENATE(G49," ",G50," ",G51," ",G52)</f>
        <v>30 31 32 </v>
      </c>
      <c r="H54" s="1" t="str">
        <f aca="true" t="shared" si="11" ref="H54:BS54">CONCATENATE(H49," ",H50," ",H51," ",H52)</f>
        <v>30 31 32 </v>
      </c>
      <c r="I54" s="1" t="str">
        <f t="shared" si="11"/>
        <v>30 (TSP/PM10) 31 32 </v>
      </c>
      <c r="J54" s="1" t="str">
        <f t="shared" si="11"/>
        <v>30  32 </v>
      </c>
      <c r="K54" s="1" t="str">
        <f t="shared" si="11"/>
        <v>  32 </v>
      </c>
      <c r="L54" s="1" t="str">
        <f t="shared" si="11"/>
        <v>  32 24</v>
      </c>
      <c r="M54" s="1" t="str">
        <f t="shared" si="11"/>
        <v>30   </v>
      </c>
      <c r="N54" s="1" t="str">
        <f t="shared" si="11"/>
        <v>  32 </v>
      </c>
      <c r="O54" s="1" t="str">
        <f t="shared" si="11"/>
        <v>  32 </v>
      </c>
      <c r="P54" s="1" t="str">
        <f t="shared" si="11"/>
        <v>   </v>
      </c>
      <c r="Q54" s="1" t="str">
        <f t="shared" si="11"/>
        <v>   </v>
      </c>
      <c r="R54" s="1" t="str">
        <f t="shared" si="11"/>
        <v>   </v>
      </c>
      <c r="S54" s="1" t="str">
        <f t="shared" si="11"/>
        <v>   </v>
      </c>
      <c r="T54" s="1" t="str">
        <f t="shared" si="11"/>
        <v>   </v>
      </c>
      <c r="U54" s="1" t="str">
        <f t="shared" si="11"/>
        <v>  32 </v>
      </c>
      <c r="V54" s="1" t="str">
        <f t="shared" si="11"/>
        <v>   </v>
      </c>
      <c r="W54" s="1" t="str">
        <f t="shared" si="11"/>
        <v>   </v>
      </c>
      <c r="X54" s="1" t="str">
        <f t="shared" si="11"/>
        <v>   </v>
      </c>
      <c r="Y54" s="1" t="str">
        <f t="shared" si="11"/>
        <v>   </v>
      </c>
      <c r="Z54" s="1" t="str">
        <f t="shared" si="11"/>
        <v>   </v>
      </c>
      <c r="AA54" s="1" t="str">
        <f t="shared" si="11"/>
        <v>   </v>
      </c>
      <c r="AB54" s="1" t="str">
        <f t="shared" si="11"/>
        <v>   </v>
      </c>
      <c r="AC54" s="1" t="str">
        <f t="shared" si="11"/>
        <v>   </v>
      </c>
      <c r="AD54" s="1" t="str">
        <f t="shared" si="11"/>
        <v>   </v>
      </c>
      <c r="AE54" s="1" t="str">
        <f t="shared" si="11"/>
        <v>   </v>
      </c>
      <c r="AF54" s="1" t="str">
        <f t="shared" si="11"/>
        <v>30   </v>
      </c>
      <c r="AG54" s="1" t="str">
        <f t="shared" si="11"/>
        <v>   </v>
      </c>
      <c r="AH54" s="1" t="str">
        <f t="shared" si="11"/>
        <v>   </v>
      </c>
      <c r="AI54" s="1" t="str">
        <f t="shared" si="11"/>
        <v>   </v>
      </c>
      <c r="AJ54" s="1" t="str">
        <f t="shared" si="11"/>
        <v>   </v>
      </c>
      <c r="AK54" s="1" t="str">
        <f t="shared" si="11"/>
        <v>   </v>
      </c>
      <c r="AL54" s="1" t="str">
        <f t="shared" si="11"/>
        <v>   </v>
      </c>
      <c r="AM54" s="1" t="str">
        <f t="shared" si="11"/>
        <v>   </v>
      </c>
      <c r="AN54" s="1" t="str">
        <f t="shared" si="11"/>
        <v> 31  </v>
      </c>
      <c r="AO54" s="1" t="str">
        <f t="shared" si="11"/>
        <v>  32 </v>
      </c>
      <c r="AP54" s="1" t="str">
        <f t="shared" si="11"/>
        <v>  32 </v>
      </c>
      <c r="AQ54" s="1" t="str">
        <f t="shared" si="11"/>
        <v>   </v>
      </c>
      <c r="AR54" s="1" t="str">
        <f t="shared" si="11"/>
        <v>   </v>
      </c>
      <c r="AS54" s="1" t="str">
        <f t="shared" si="11"/>
        <v>   </v>
      </c>
      <c r="AT54" s="1" t="str">
        <f t="shared" si="11"/>
        <v>   </v>
      </c>
      <c r="AU54" s="1" t="str">
        <f t="shared" si="11"/>
        <v>   </v>
      </c>
      <c r="AV54" s="1" t="str">
        <f t="shared" si="11"/>
        <v>   </v>
      </c>
      <c r="AW54" s="1" t="str">
        <f t="shared" si="11"/>
        <v>   </v>
      </c>
      <c r="AX54" s="1" t="str">
        <f t="shared" si="11"/>
        <v>   </v>
      </c>
      <c r="AY54" s="1" t="str">
        <f t="shared" si="11"/>
        <v>   </v>
      </c>
      <c r="AZ54" s="1" t="str">
        <f t="shared" si="11"/>
        <v>   </v>
      </c>
      <c r="BA54" s="1" t="str">
        <f t="shared" si="11"/>
        <v>   </v>
      </c>
      <c r="BB54" s="1" t="str">
        <f t="shared" si="11"/>
        <v>   </v>
      </c>
      <c r="BC54" s="1" t="str">
        <f t="shared" si="11"/>
        <v>   </v>
      </c>
      <c r="BD54" s="1" t="str">
        <f t="shared" si="11"/>
        <v>   </v>
      </c>
      <c r="BE54" s="1" t="str">
        <f t="shared" si="11"/>
        <v>   </v>
      </c>
      <c r="BF54" s="1" t="str">
        <f t="shared" si="11"/>
        <v>   24 (weather</v>
      </c>
      <c r="BG54" s="1" t="str">
        <f t="shared" si="11"/>
        <v>   </v>
      </c>
      <c r="BH54" s="1" t="str">
        <f t="shared" si="11"/>
        <v>   </v>
      </c>
      <c r="BI54" s="1" t="str">
        <f t="shared" si="11"/>
        <v>   </v>
      </c>
      <c r="BJ54" s="1" t="str">
        <f t="shared" si="11"/>
        <v>   24</v>
      </c>
      <c r="BK54" s="1" t="str">
        <f t="shared" si="11"/>
        <v>   </v>
      </c>
      <c r="BL54" s="1" t="str">
        <f t="shared" si="11"/>
        <v>   </v>
      </c>
      <c r="BM54" s="1" t="str">
        <f t="shared" si="11"/>
        <v>   </v>
      </c>
      <c r="BN54" s="1" t="str">
        <f t="shared" si="11"/>
        <v>   </v>
      </c>
      <c r="BO54" s="1" t="str">
        <f t="shared" si="11"/>
        <v>   </v>
      </c>
      <c r="BP54" s="1" t="str">
        <f t="shared" si="11"/>
        <v>   </v>
      </c>
      <c r="BQ54" s="1" t="str">
        <f t="shared" si="11"/>
        <v>   </v>
      </c>
      <c r="BR54" s="1" t="str">
        <f t="shared" si="11"/>
        <v>   </v>
      </c>
      <c r="BS54" s="1" t="str">
        <f t="shared" si="11"/>
        <v>   </v>
      </c>
      <c r="BT54" s="1" t="str">
        <f>CONCATENATE(BT49," ",BT50," ",BT51," ",BT52)</f>
        <v>   </v>
      </c>
      <c r="BU54" s="1" t="str">
        <f>CONCATENATE(BU49," ",BU50," ",BU51," ",BU52)</f>
        <v>   </v>
      </c>
      <c r="BV54" s="1" t="str">
        <f>CONCATENATE(BV49," ",BV50," ",BV51," ",BV52)</f>
        <v>   </v>
      </c>
    </row>
    <row r="55" spans="1:74" ht="12.75">
      <c r="A55" s="1"/>
      <c r="B55" s="1"/>
      <c r="C55" s="4"/>
      <c r="E55" s="2"/>
      <c r="F55" s="2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</row>
    <row r="56" spans="1:74" ht="12.75">
      <c r="A56" s="1"/>
      <c r="B56" s="1"/>
      <c r="C56" s="4"/>
      <c r="E56" s="2"/>
      <c r="F56" s="2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</row>
    <row r="57" spans="1:74" ht="12.75">
      <c r="A57" s="1">
        <v>21</v>
      </c>
      <c r="B57" s="1" t="s">
        <v>337</v>
      </c>
      <c r="C57" s="1" t="s">
        <v>212</v>
      </c>
      <c r="D57" s="1" t="s">
        <v>220</v>
      </c>
      <c r="E57" s="2" t="s">
        <v>154</v>
      </c>
      <c r="F57" s="2"/>
      <c r="G57" s="1">
        <v>21</v>
      </c>
      <c r="H57" s="1">
        <v>21</v>
      </c>
      <c r="I57" s="1" t="s">
        <v>251</v>
      </c>
      <c r="J57" s="1"/>
      <c r="K57" s="1">
        <v>21</v>
      </c>
      <c r="L57" s="1">
        <v>21</v>
      </c>
      <c r="M57" s="1"/>
      <c r="N57" s="1"/>
      <c r="O57" s="1"/>
      <c r="P57" s="1">
        <v>21</v>
      </c>
      <c r="Q57" s="1"/>
      <c r="R57" s="1"/>
      <c r="S57" s="1"/>
      <c r="T57" s="1">
        <v>21</v>
      </c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</row>
    <row r="58" spans="1:74" ht="12.75">
      <c r="A58" s="1">
        <v>19</v>
      </c>
      <c r="B58" s="1" t="s">
        <v>333</v>
      </c>
      <c r="C58" s="1" t="s">
        <v>219</v>
      </c>
      <c r="D58" s="1" t="s">
        <v>220</v>
      </c>
      <c r="E58" s="2" t="s">
        <v>154</v>
      </c>
      <c r="F58" s="2"/>
      <c r="G58" s="1">
        <v>19</v>
      </c>
      <c r="H58" s="1">
        <v>19</v>
      </c>
      <c r="I58" s="1">
        <v>19</v>
      </c>
      <c r="J58" s="1">
        <v>19</v>
      </c>
      <c r="K58" s="1"/>
      <c r="L58" s="1">
        <v>19</v>
      </c>
      <c r="M58" s="1">
        <v>19</v>
      </c>
      <c r="N58" s="1"/>
      <c r="O58" s="1"/>
      <c r="P58" s="1"/>
      <c r="Q58" s="1"/>
      <c r="R58" s="1" t="s">
        <v>248</v>
      </c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>
        <v>19</v>
      </c>
      <c r="AF58" s="1"/>
      <c r="AG58" s="1"/>
      <c r="AH58" s="1"/>
      <c r="AI58" s="1"/>
      <c r="AJ58" s="1"/>
      <c r="AK58" s="1"/>
      <c r="AL58" s="1">
        <v>19</v>
      </c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</row>
    <row r="59" spans="1:74" ht="12.75">
      <c r="A59" s="1">
        <v>20</v>
      </c>
      <c r="B59" s="1" t="s">
        <v>335</v>
      </c>
      <c r="C59" s="1" t="s">
        <v>212</v>
      </c>
      <c r="D59" s="1" t="s">
        <v>220</v>
      </c>
      <c r="E59" s="2" t="s">
        <v>154</v>
      </c>
      <c r="F59" s="2"/>
      <c r="G59" s="1"/>
      <c r="H59" s="1">
        <v>20</v>
      </c>
      <c r="I59" s="1" t="s">
        <v>250</v>
      </c>
      <c r="J59" s="1">
        <v>20</v>
      </c>
      <c r="K59" s="1"/>
      <c r="L59" s="1">
        <v>20</v>
      </c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</row>
    <row r="60" spans="1:74" ht="12.75">
      <c r="A60" s="1"/>
      <c r="B60" s="1"/>
      <c r="C60" s="4" t="s">
        <v>157</v>
      </c>
      <c r="E60" s="2"/>
      <c r="F60" s="2"/>
      <c r="G60" s="1">
        <f>COUNTA(G57:G59)</f>
        <v>2</v>
      </c>
      <c r="H60" s="1">
        <f aca="true" t="shared" si="12" ref="H60:BS60">COUNTA(H57:H59)</f>
        <v>3</v>
      </c>
      <c r="I60" s="1">
        <f t="shared" si="12"/>
        <v>3</v>
      </c>
      <c r="J60" s="1">
        <f t="shared" si="12"/>
        <v>2</v>
      </c>
      <c r="K60" s="1">
        <f t="shared" si="12"/>
        <v>1</v>
      </c>
      <c r="L60" s="1">
        <f t="shared" si="12"/>
        <v>3</v>
      </c>
      <c r="M60" s="1">
        <f t="shared" si="12"/>
        <v>1</v>
      </c>
      <c r="N60" s="1">
        <f t="shared" si="12"/>
        <v>0</v>
      </c>
      <c r="O60" s="1">
        <f t="shared" si="12"/>
        <v>0</v>
      </c>
      <c r="P60" s="1">
        <f t="shared" si="12"/>
        <v>1</v>
      </c>
      <c r="Q60" s="1">
        <f t="shared" si="12"/>
        <v>0</v>
      </c>
      <c r="R60" s="1">
        <f t="shared" si="12"/>
        <v>1</v>
      </c>
      <c r="S60" s="1">
        <f t="shared" si="12"/>
        <v>0</v>
      </c>
      <c r="T60" s="1">
        <f t="shared" si="12"/>
        <v>1</v>
      </c>
      <c r="U60" s="1">
        <f t="shared" si="12"/>
        <v>0</v>
      </c>
      <c r="V60" s="1">
        <f t="shared" si="12"/>
        <v>0</v>
      </c>
      <c r="W60" s="1">
        <f t="shared" si="12"/>
        <v>0</v>
      </c>
      <c r="X60" s="1">
        <f t="shared" si="12"/>
        <v>0</v>
      </c>
      <c r="Y60" s="1">
        <f t="shared" si="12"/>
        <v>0</v>
      </c>
      <c r="Z60" s="1">
        <f t="shared" si="12"/>
        <v>0</v>
      </c>
      <c r="AA60" s="1">
        <f t="shared" si="12"/>
        <v>0</v>
      </c>
      <c r="AB60" s="1">
        <f t="shared" si="12"/>
        <v>0</v>
      </c>
      <c r="AC60" s="1">
        <f t="shared" si="12"/>
        <v>0</v>
      </c>
      <c r="AD60" s="1">
        <f t="shared" si="12"/>
        <v>0</v>
      </c>
      <c r="AE60" s="1">
        <f t="shared" si="12"/>
        <v>1</v>
      </c>
      <c r="AF60" s="1">
        <f t="shared" si="12"/>
        <v>0</v>
      </c>
      <c r="AG60" s="1">
        <f t="shared" si="12"/>
        <v>0</v>
      </c>
      <c r="AH60" s="1">
        <f t="shared" si="12"/>
        <v>0</v>
      </c>
      <c r="AI60" s="1">
        <f t="shared" si="12"/>
        <v>0</v>
      </c>
      <c r="AJ60" s="1">
        <f t="shared" si="12"/>
        <v>0</v>
      </c>
      <c r="AK60" s="1">
        <f t="shared" si="12"/>
        <v>0</v>
      </c>
      <c r="AL60" s="1">
        <f t="shared" si="12"/>
        <v>1</v>
      </c>
      <c r="AM60" s="1">
        <f t="shared" si="12"/>
        <v>0</v>
      </c>
      <c r="AN60" s="1">
        <f t="shared" si="12"/>
        <v>0</v>
      </c>
      <c r="AO60" s="1">
        <f t="shared" si="12"/>
        <v>0</v>
      </c>
      <c r="AP60" s="1">
        <f t="shared" si="12"/>
        <v>0</v>
      </c>
      <c r="AQ60" s="1">
        <f t="shared" si="12"/>
        <v>0</v>
      </c>
      <c r="AR60" s="1">
        <f t="shared" si="12"/>
        <v>0</v>
      </c>
      <c r="AS60" s="1">
        <f t="shared" si="12"/>
        <v>0</v>
      </c>
      <c r="AT60" s="1">
        <f t="shared" si="12"/>
        <v>0</v>
      </c>
      <c r="AU60" s="1">
        <f t="shared" si="12"/>
        <v>0</v>
      </c>
      <c r="AV60" s="1">
        <f t="shared" si="12"/>
        <v>0</v>
      </c>
      <c r="AW60" s="1">
        <f t="shared" si="12"/>
        <v>0</v>
      </c>
      <c r="AX60" s="1">
        <f t="shared" si="12"/>
        <v>0</v>
      </c>
      <c r="AY60" s="1">
        <f t="shared" si="12"/>
        <v>0</v>
      </c>
      <c r="AZ60" s="1">
        <f t="shared" si="12"/>
        <v>0</v>
      </c>
      <c r="BA60" s="1">
        <f t="shared" si="12"/>
        <v>0</v>
      </c>
      <c r="BB60" s="1">
        <f t="shared" si="12"/>
        <v>0</v>
      </c>
      <c r="BC60" s="1">
        <f t="shared" si="12"/>
        <v>0</v>
      </c>
      <c r="BD60" s="1">
        <f t="shared" si="12"/>
        <v>0</v>
      </c>
      <c r="BE60" s="1">
        <f t="shared" si="12"/>
        <v>0</v>
      </c>
      <c r="BF60" s="1">
        <f t="shared" si="12"/>
        <v>0</v>
      </c>
      <c r="BG60" s="1">
        <f t="shared" si="12"/>
        <v>0</v>
      </c>
      <c r="BH60" s="1">
        <f t="shared" si="12"/>
        <v>0</v>
      </c>
      <c r="BI60" s="1">
        <f t="shared" si="12"/>
        <v>0</v>
      </c>
      <c r="BJ60" s="1">
        <f t="shared" si="12"/>
        <v>0</v>
      </c>
      <c r="BK60" s="1">
        <f t="shared" si="12"/>
        <v>0</v>
      </c>
      <c r="BL60" s="1">
        <f t="shared" si="12"/>
        <v>0</v>
      </c>
      <c r="BM60" s="1">
        <f t="shared" si="12"/>
        <v>0</v>
      </c>
      <c r="BN60" s="1">
        <f t="shared" si="12"/>
        <v>0</v>
      </c>
      <c r="BO60" s="1">
        <f t="shared" si="12"/>
        <v>0</v>
      </c>
      <c r="BP60" s="1">
        <f t="shared" si="12"/>
        <v>0</v>
      </c>
      <c r="BQ60" s="1">
        <f t="shared" si="12"/>
        <v>0</v>
      </c>
      <c r="BR60" s="1">
        <f t="shared" si="12"/>
        <v>0</v>
      </c>
      <c r="BS60" s="1">
        <f t="shared" si="12"/>
        <v>0</v>
      </c>
      <c r="BT60" s="1">
        <f>COUNTA(BT57:BT59)</f>
        <v>0</v>
      </c>
      <c r="BU60" s="1">
        <f>COUNTA(BU57:BU59)</f>
        <v>0</v>
      </c>
      <c r="BV60" s="1">
        <f>COUNTA(BV57:BV59)</f>
        <v>0</v>
      </c>
    </row>
    <row r="61" spans="1:74" ht="12.75">
      <c r="A61" s="1"/>
      <c r="B61" s="1"/>
      <c r="C61" s="4" t="s">
        <v>158</v>
      </c>
      <c r="E61" s="2"/>
      <c r="F61" s="2"/>
      <c r="G61" s="1" t="str">
        <f>CONCATENATE(G57," ",G58," ",G59)</f>
        <v>21 19 </v>
      </c>
      <c r="H61" s="1" t="str">
        <f aca="true" t="shared" si="13" ref="H61:BS61">CONCATENATE(H57," ",H58," ",H59)</f>
        <v>21 19 20</v>
      </c>
      <c r="I61" s="1" t="str">
        <f t="shared" si="13"/>
        <v>21 (TSP/PM10) 19 20 (PM)</v>
      </c>
      <c r="J61" s="1" t="str">
        <f t="shared" si="13"/>
        <v> 19 20</v>
      </c>
      <c r="K61" s="1" t="str">
        <f t="shared" si="13"/>
        <v>21  </v>
      </c>
      <c r="L61" s="1" t="str">
        <f t="shared" si="13"/>
        <v>21 19 20</v>
      </c>
      <c r="M61" s="1" t="str">
        <f t="shared" si="13"/>
        <v> 19 </v>
      </c>
      <c r="N61" s="1" t="str">
        <f t="shared" si="13"/>
        <v>  </v>
      </c>
      <c r="O61" s="1" t="str">
        <f t="shared" si="13"/>
        <v>  </v>
      </c>
      <c r="P61" s="1" t="str">
        <f t="shared" si="13"/>
        <v>21  </v>
      </c>
      <c r="Q61" s="1" t="str">
        <f t="shared" si="13"/>
        <v>  </v>
      </c>
      <c r="R61" s="1" t="str">
        <f t="shared" si="13"/>
        <v> 19 (NO3-) </v>
      </c>
      <c r="S61" s="1" t="str">
        <f t="shared" si="13"/>
        <v>  </v>
      </c>
      <c r="T61" s="1" t="str">
        <f t="shared" si="13"/>
        <v>21  </v>
      </c>
      <c r="U61" s="1" t="str">
        <f t="shared" si="13"/>
        <v>  </v>
      </c>
      <c r="V61" s="1" t="str">
        <f t="shared" si="13"/>
        <v>  </v>
      </c>
      <c r="W61" s="1" t="str">
        <f t="shared" si="13"/>
        <v>  </v>
      </c>
      <c r="X61" s="1" t="str">
        <f t="shared" si="13"/>
        <v>  </v>
      </c>
      <c r="Y61" s="1" t="str">
        <f t="shared" si="13"/>
        <v>  </v>
      </c>
      <c r="Z61" s="1" t="str">
        <f t="shared" si="13"/>
        <v>  </v>
      </c>
      <c r="AA61" s="1" t="str">
        <f t="shared" si="13"/>
        <v>  </v>
      </c>
      <c r="AB61" s="1" t="str">
        <f t="shared" si="13"/>
        <v>  </v>
      </c>
      <c r="AC61" s="1" t="str">
        <f t="shared" si="13"/>
        <v>  </v>
      </c>
      <c r="AD61" s="1" t="str">
        <f t="shared" si="13"/>
        <v>  </v>
      </c>
      <c r="AE61" s="1" t="str">
        <f t="shared" si="13"/>
        <v> 19 </v>
      </c>
      <c r="AF61" s="1" t="str">
        <f t="shared" si="13"/>
        <v>  </v>
      </c>
      <c r="AG61" s="1" t="str">
        <f t="shared" si="13"/>
        <v>  </v>
      </c>
      <c r="AH61" s="1" t="str">
        <f t="shared" si="13"/>
        <v>  </v>
      </c>
      <c r="AI61" s="1" t="str">
        <f t="shared" si="13"/>
        <v>  </v>
      </c>
      <c r="AJ61" s="1" t="str">
        <f t="shared" si="13"/>
        <v>  </v>
      </c>
      <c r="AK61" s="1" t="str">
        <f t="shared" si="13"/>
        <v>  </v>
      </c>
      <c r="AL61" s="1" t="str">
        <f t="shared" si="13"/>
        <v> 19 </v>
      </c>
      <c r="AM61" s="1" t="str">
        <f t="shared" si="13"/>
        <v>  </v>
      </c>
      <c r="AN61" s="1" t="str">
        <f t="shared" si="13"/>
        <v>  </v>
      </c>
      <c r="AO61" s="1" t="str">
        <f t="shared" si="13"/>
        <v>  </v>
      </c>
      <c r="AP61" s="1" t="str">
        <f t="shared" si="13"/>
        <v>  </v>
      </c>
      <c r="AQ61" s="1" t="str">
        <f t="shared" si="13"/>
        <v>  </v>
      </c>
      <c r="AR61" s="1" t="str">
        <f t="shared" si="13"/>
        <v>  </v>
      </c>
      <c r="AS61" s="1" t="str">
        <f t="shared" si="13"/>
        <v>  </v>
      </c>
      <c r="AT61" s="1" t="str">
        <f t="shared" si="13"/>
        <v>  </v>
      </c>
      <c r="AU61" s="1" t="str">
        <f t="shared" si="13"/>
        <v>  </v>
      </c>
      <c r="AV61" s="1" t="str">
        <f t="shared" si="13"/>
        <v>  </v>
      </c>
      <c r="AW61" s="1" t="str">
        <f t="shared" si="13"/>
        <v>  </v>
      </c>
      <c r="AX61" s="1" t="str">
        <f t="shared" si="13"/>
        <v>  </v>
      </c>
      <c r="AY61" s="1" t="str">
        <f t="shared" si="13"/>
        <v>  </v>
      </c>
      <c r="AZ61" s="1" t="str">
        <f t="shared" si="13"/>
        <v>  </v>
      </c>
      <c r="BA61" s="1" t="str">
        <f t="shared" si="13"/>
        <v>  </v>
      </c>
      <c r="BB61" s="1" t="str">
        <f t="shared" si="13"/>
        <v>  </v>
      </c>
      <c r="BC61" s="1" t="str">
        <f t="shared" si="13"/>
        <v>  </v>
      </c>
      <c r="BD61" s="1" t="str">
        <f t="shared" si="13"/>
        <v>  </v>
      </c>
      <c r="BE61" s="1" t="str">
        <f t="shared" si="13"/>
        <v>  </v>
      </c>
      <c r="BF61" s="1" t="str">
        <f t="shared" si="13"/>
        <v>  </v>
      </c>
      <c r="BG61" s="1" t="str">
        <f t="shared" si="13"/>
        <v>  </v>
      </c>
      <c r="BH61" s="1" t="str">
        <f t="shared" si="13"/>
        <v>  </v>
      </c>
      <c r="BI61" s="1" t="str">
        <f t="shared" si="13"/>
        <v>  </v>
      </c>
      <c r="BJ61" s="1" t="str">
        <f t="shared" si="13"/>
        <v>  </v>
      </c>
      <c r="BK61" s="1" t="str">
        <f t="shared" si="13"/>
        <v>  </v>
      </c>
      <c r="BL61" s="1" t="str">
        <f t="shared" si="13"/>
        <v>  </v>
      </c>
      <c r="BM61" s="1" t="str">
        <f t="shared" si="13"/>
        <v>  </v>
      </c>
      <c r="BN61" s="1" t="str">
        <f t="shared" si="13"/>
        <v>  </v>
      </c>
      <c r="BO61" s="1" t="str">
        <f t="shared" si="13"/>
        <v>  </v>
      </c>
      <c r="BP61" s="1" t="str">
        <f t="shared" si="13"/>
        <v>  </v>
      </c>
      <c r="BQ61" s="1" t="str">
        <f t="shared" si="13"/>
        <v>  </v>
      </c>
      <c r="BR61" s="1" t="str">
        <f t="shared" si="13"/>
        <v>  </v>
      </c>
      <c r="BS61" s="1" t="str">
        <f t="shared" si="13"/>
        <v>  </v>
      </c>
      <c r="BT61" s="1" t="str">
        <f>CONCATENATE(BT57," ",BT58," ",BT59)</f>
        <v>  </v>
      </c>
      <c r="BU61" s="1" t="str">
        <f>CONCATENATE(BU57," ",BU58," ",BU59)</f>
        <v>  </v>
      </c>
      <c r="BV61" s="1" t="str">
        <f>CONCATENATE(BV57," ",BV58," ",BV59)</f>
        <v>  </v>
      </c>
    </row>
    <row r="62" spans="1:74" ht="12.75">
      <c r="A62" s="1"/>
      <c r="B62" s="1"/>
      <c r="E62" s="2"/>
      <c r="F62" s="2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</row>
    <row r="63" spans="1:74" ht="12.75">
      <c r="A63" s="1"/>
      <c r="B63" s="1"/>
      <c r="E63" s="2"/>
      <c r="F63" s="2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</row>
    <row r="64" spans="1:74" ht="12.75">
      <c r="A64" s="1">
        <v>5</v>
      </c>
      <c r="B64" s="1" t="s">
        <v>310</v>
      </c>
      <c r="C64" s="1" t="s">
        <v>212</v>
      </c>
      <c r="D64" s="1" t="s">
        <v>214</v>
      </c>
      <c r="E64" s="2" t="s">
        <v>154</v>
      </c>
      <c r="F64" s="2"/>
      <c r="G64" s="1">
        <v>5</v>
      </c>
      <c r="H64" s="1">
        <v>5</v>
      </c>
      <c r="I64" s="1">
        <v>5</v>
      </c>
      <c r="J64" s="1">
        <v>5</v>
      </c>
      <c r="K64" s="1">
        <v>5</v>
      </c>
      <c r="L64" s="1">
        <v>5</v>
      </c>
      <c r="M64" s="1"/>
      <c r="N64" s="1">
        <v>5</v>
      </c>
      <c r="O64" s="1"/>
      <c r="P64" s="1"/>
      <c r="Q64" s="1">
        <v>5</v>
      </c>
      <c r="R64" s="1">
        <v>5</v>
      </c>
      <c r="S64" s="1">
        <v>5</v>
      </c>
      <c r="T64" s="1"/>
      <c r="U64" s="1">
        <v>5</v>
      </c>
      <c r="V64" s="1"/>
      <c r="W64" s="1"/>
      <c r="X64" s="1">
        <v>5</v>
      </c>
      <c r="Y64" s="1"/>
      <c r="Z64" s="1"/>
      <c r="AA64" s="1"/>
      <c r="AB64" s="1">
        <v>5</v>
      </c>
      <c r="AC64" s="1">
        <v>5</v>
      </c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>
        <v>5</v>
      </c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</row>
    <row r="65" spans="1:74" ht="12.75">
      <c r="A65" s="1">
        <v>6</v>
      </c>
      <c r="B65" s="1" t="s">
        <v>315</v>
      </c>
      <c r="C65" s="1" t="s">
        <v>212</v>
      </c>
      <c r="D65" s="1" t="s">
        <v>214</v>
      </c>
      <c r="E65" s="2" t="s">
        <v>154</v>
      </c>
      <c r="F65" s="2"/>
      <c r="G65" s="1">
        <v>6</v>
      </c>
      <c r="H65" s="1">
        <v>6</v>
      </c>
      <c r="I65" s="1">
        <v>6</v>
      </c>
      <c r="J65" s="1">
        <v>6</v>
      </c>
      <c r="K65" s="1">
        <v>6</v>
      </c>
      <c r="L65" s="1">
        <v>6</v>
      </c>
      <c r="M65" s="1"/>
      <c r="N65" s="1">
        <v>6</v>
      </c>
      <c r="O65" s="1"/>
      <c r="P65" s="1"/>
      <c r="Q65" s="1">
        <v>6</v>
      </c>
      <c r="R65" s="1">
        <v>6</v>
      </c>
      <c r="S65" s="1">
        <v>6</v>
      </c>
      <c r="T65" s="1"/>
      <c r="U65" s="1">
        <v>6</v>
      </c>
      <c r="V65" s="1"/>
      <c r="W65" s="1"/>
      <c r="X65" s="1">
        <v>6</v>
      </c>
      <c r="Y65" s="1"/>
      <c r="Z65" s="1"/>
      <c r="AA65" s="1"/>
      <c r="AB65" s="1">
        <v>6</v>
      </c>
      <c r="AC65" s="1">
        <v>6</v>
      </c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>
        <v>6</v>
      </c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</row>
    <row r="66" spans="1:74" ht="12.75">
      <c r="A66" s="1"/>
      <c r="B66" s="1"/>
      <c r="C66" s="4" t="s">
        <v>157</v>
      </c>
      <c r="E66" s="2"/>
      <c r="F66" s="2"/>
      <c r="G66" s="1">
        <f>COUNTA(G64:G65)</f>
        <v>2</v>
      </c>
      <c r="H66" s="1">
        <f aca="true" t="shared" si="14" ref="H66:BS66">COUNTA(H64:H65)</f>
        <v>2</v>
      </c>
      <c r="I66" s="1">
        <f t="shared" si="14"/>
        <v>2</v>
      </c>
      <c r="J66" s="1">
        <f t="shared" si="14"/>
        <v>2</v>
      </c>
      <c r="K66" s="1">
        <f t="shared" si="14"/>
        <v>2</v>
      </c>
      <c r="L66" s="1">
        <f t="shared" si="14"/>
        <v>2</v>
      </c>
      <c r="M66" s="1">
        <f t="shared" si="14"/>
        <v>0</v>
      </c>
      <c r="N66" s="1">
        <f t="shared" si="14"/>
        <v>2</v>
      </c>
      <c r="O66" s="1">
        <f t="shared" si="14"/>
        <v>0</v>
      </c>
      <c r="P66" s="1">
        <f t="shared" si="14"/>
        <v>0</v>
      </c>
      <c r="Q66" s="1">
        <f t="shared" si="14"/>
        <v>2</v>
      </c>
      <c r="R66" s="1">
        <f t="shared" si="14"/>
        <v>2</v>
      </c>
      <c r="S66" s="1">
        <f t="shared" si="14"/>
        <v>2</v>
      </c>
      <c r="T66" s="1">
        <f t="shared" si="14"/>
        <v>0</v>
      </c>
      <c r="U66" s="1">
        <f t="shared" si="14"/>
        <v>2</v>
      </c>
      <c r="V66" s="1">
        <f t="shared" si="14"/>
        <v>0</v>
      </c>
      <c r="W66" s="1">
        <f t="shared" si="14"/>
        <v>0</v>
      </c>
      <c r="X66" s="1">
        <f t="shared" si="14"/>
        <v>2</v>
      </c>
      <c r="Y66" s="1">
        <f t="shared" si="14"/>
        <v>0</v>
      </c>
      <c r="Z66" s="1">
        <f t="shared" si="14"/>
        <v>0</v>
      </c>
      <c r="AA66" s="1">
        <f t="shared" si="14"/>
        <v>0</v>
      </c>
      <c r="AB66" s="1">
        <f t="shared" si="14"/>
        <v>2</v>
      </c>
      <c r="AC66" s="1">
        <f t="shared" si="14"/>
        <v>2</v>
      </c>
      <c r="AD66" s="1">
        <f t="shared" si="14"/>
        <v>0</v>
      </c>
      <c r="AE66" s="1">
        <f t="shared" si="14"/>
        <v>0</v>
      </c>
      <c r="AF66" s="1">
        <f t="shared" si="14"/>
        <v>0</v>
      </c>
      <c r="AG66" s="1">
        <f t="shared" si="14"/>
        <v>0</v>
      </c>
      <c r="AH66" s="1">
        <f t="shared" si="14"/>
        <v>0</v>
      </c>
      <c r="AI66" s="1">
        <f t="shared" si="14"/>
        <v>0</v>
      </c>
      <c r="AJ66" s="1">
        <f t="shared" si="14"/>
        <v>0</v>
      </c>
      <c r="AK66" s="1">
        <f t="shared" si="14"/>
        <v>0</v>
      </c>
      <c r="AL66" s="1">
        <f t="shared" si="14"/>
        <v>0</v>
      </c>
      <c r="AM66" s="1">
        <f t="shared" si="14"/>
        <v>0</v>
      </c>
      <c r="AN66" s="1">
        <f t="shared" si="14"/>
        <v>0</v>
      </c>
      <c r="AO66" s="1">
        <f t="shared" si="14"/>
        <v>0</v>
      </c>
      <c r="AP66" s="1">
        <f t="shared" si="14"/>
        <v>0</v>
      </c>
      <c r="AQ66" s="1">
        <f t="shared" si="14"/>
        <v>0</v>
      </c>
      <c r="AR66" s="1">
        <f t="shared" si="14"/>
        <v>0</v>
      </c>
      <c r="AS66" s="1">
        <f t="shared" si="14"/>
        <v>0</v>
      </c>
      <c r="AT66" s="1">
        <f t="shared" si="14"/>
        <v>0</v>
      </c>
      <c r="AU66" s="1">
        <f t="shared" si="14"/>
        <v>0</v>
      </c>
      <c r="AV66" s="1">
        <f t="shared" si="14"/>
        <v>0</v>
      </c>
      <c r="AW66" s="1">
        <f t="shared" si="14"/>
        <v>0</v>
      </c>
      <c r="AX66" s="1">
        <f t="shared" si="14"/>
        <v>0</v>
      </c>
      <c r="AY66" s="1">
        <f t="shared" si="14"/>
        <v>0</v>
      </c>
      <c r="AZ66" s="1">
        <f t="shared" si="14"/>
        <v>0</v>
      </c>
      <c r="BA66" s="1">
        <f t="shared" si="14"/>
        <v>0</v>
      </c>
      <c r="BB66" s="1">
        <f t="shared" si="14"/>
        <v>0</v>
      </c>
      <c r="BC66" s="1">
        <f t="shared" si="14"/>
        <v>0</v>
      </c>
      <c r="BD66" s="1">
        <f t="shared" si="14"/>
        <v>0</v>
      </c>
      <c r="BE66" s="1">
        <f t="shared" si="14"/>
        <v>0</v>
      </c>
      <c r="BF66" s="1">
        <f t="shared" si="14"/>
        <v>0</v>
      </c>
      <c r="BG66" s="1">
        <f t="shared" si="14"/>
        <v>2</v>
      </c>
      <c r="BH66" s="1">
        <f t="shared" si="14"/>
        <v>0</v>
      </c>
      <c r="BI66" s="1">
        <f t="shared" si="14"/>
        <v>0</v>
      </c>
      <c r="BJ66" s="1">
        <f t="shared" si="14"/>
        <v>0</v>
      </c>
      <c r="BK66" s="1">
        <f t="shared" si="14"/>
        <v>0</v>
      </c>
      <c r="BL66" s="1">
        <f t="shared" si="14"/>
        <v>0</v>
      </c>
      <c r="BM66" s="1">
        <f t="shared" si="14"/>
        <v>0</v>
      </c>
      <c r="BN66" s="1">
        <f t="shared" si="14"/>
        <v>0</v>
      </c>
      <c r="BO66" s="1">
        <f t="shared" si="14"/>
        <v>0</v>
      </c>
      <c r="BP66" s="1">
        <f t="shared" si="14"/>
        <v>0</v>
      </c>
      <c r="BQ66" s="1">
        <f t="shared" si="14"/>
        <v>0</v>
      </c>
      <c r="BR66" s="1">
        <f t="shared" si="14"/>
        <v>0</v>
      </c>
      <c r="BS66" s="1">
        <f t="shared" si="14"/>
        <v>0</v>
      </c>
      <c r="BT66" s="1">
        <f>COUNTA(BT64:BT65)</f>
        <v>0</v>
      </c>
      <c r="BU66" s="1">
        <f>COUNTA(BU64:BU65)</f>
        <v>0</v>
      </c>
      <c r="BV66" s="1">
        <f>COUNTA(BV64:BV65)</f>
        <v>0</v>
      </c>
    </row>
    <row r="67" spans="1:74" ht="12.75">
      <c r="A67" s="1"/>
      <c r="B67" s="1"/>
      <c r="C67" s="4" t="s">
        <v>158</v>
      </c>
      <c r="E67" s="2"/>
      <c r="F67" s="2"/>
      <c r="G67" s="1" t="str">
        <f>CONCATENATE(G64," ",G65)</f>
        <v>5 6</v>
      </c>
      <c r="H67" s="1" t="str">
        <f aca="true" t="shared" si="15" ref="H67:BS67">CONCATENATE(H64," ",H65)</f>
        <v>5 6</v>
      </c>
      <c r="I67" s="1" t="str">
        <f t="shared" si="15"/>
        <v>5 6</v>
      </c>
      <c r="J67" s="1" t="str">
        <f t="shared" si="15"/>
        <v>5 6</v>
      </c>
      <c r="K67" s="1" t="str">
        <f t="shared" si="15"/>
        <v>5 6</v>
      </c>
      <c r="L67" s="1" t="str">
        <f t="shared" si="15"/>
        <v>5 6</v>
      </c>
      <c r="M67" s="1" t="str">
        <f t="shared" si="15"/>
        <v> </v>
      </c>
      <c r="N67" s="1" t="str">
        <f t="shared" si="15"/>
        <v>5 6</v>
      </c>
      <c r="O67" s="1" t="str">
        <f t="shared" si="15"/>
        <v> </v>
      </c>
      <c r="P67" s="1" t="str">
        <f t="shared" si="15"/>
        <v> </v>
      </c>
      <c r="Q67" s="1" t="str">
        <f t="shared" si="15"/>
        <v>5 6</v>
      </c>
      <c r="R67" s="1" t="str">
        <f t="shared" si="15"/>
        <v>5 6</v>
      </c>
      <c r="S67" s="1" t="str">
        <f t="shared" si="15"/>
        <v>5 6</v>
      </c>
      <c r="T67" s="1" t="str">
        <f t="shared" si="15"/>
        <v> </v>
      </c>
      <c r="U67" s="1" t="str">
        <f t="shared" si="15"/>
        <v>5 6</v>
      </c>
      <c r="V67" s="1" t="str">
        <f t="shared" si="15"/>
        <v> </v>
      </c>
      <c r="W67" s="1" t="str">
        <f t="shared" si="15"/>
        <v> </v>
      </c>
      <c r="X67" s="1" t="str">
        <f t="shared" si="15"/>
        <v>5 6</v>
      </c>
      <c r="Y67" s="1" t="str">
        <f t="shared" si="15"/>
        <v> </v>
      </c>
      <c r="Z67" s="1" t="str">
        <f t="shared" si="15"/>
        <v> </v>
      </c>
      <c r="AA67" s="1" t="str">
        <f t="shared" si="15"/>
        <v> </v>
      </c>
      <c r="AB67" s="1" t="str">
        <f t="shared" si="15"/>
        <v>5 6</v>
      </c>
      <c r="AC67" s="1" t="str">
        <f t="shared" si="15"/>
        <v>5 6</v>
      </c>
      <c r="AD67" s="1" t="str">
        <f t="shared" si="15"/>
        <v> </v>
      </c>
      <c r="AE67" s="1" t="str">
        <f t="shared" si="15"/>
        <v> </v>
      </c>
      <c r="AF67" s="1" t="str">
        <f t="shared" si="15"/>
        <v> </v>
      </c>
      <c r="AG67" s="1" t="str">
        <f t="shared" si="15"/>
        <v> </v>
      </c>
      <c r="AH67" s="1" t="str">
        <f t="shared" si="15"/>
        <v> </v>
      </c>
      <c r="AI67" s="1" t="str">
        <f t="shared" si="15"/>
        <v> </v>
      </c>
      <c r="AJ67" s="1" t="str">
        <f t="shared" si="15"/>
        <v> </v>
      </c>
      <c r="AK67" s="1" t="str">
        <f t="shared" si="15"/>
        <v> </v>
      </c>
      <c r="AL67" s="1" t="str">
        <f t="shared" si="15"/>
        <v> </v>
      </c>
      <c r="AM67" s="1" t="str">
        <f t="shared" si="15"/>
        <v> </v>
      </c>
      <c r="AN67" s="1" t="str">
        <f t="shared" si="15"/>
        <v> </v>
      </c>
      <c r="AO67" s="1" t="str">
        <f t="shared" si="15"/>
        <v> </v>
      </c>
      <c r="AP67" s="1" t="str">
        <f t="shared" si="15"/>
        <v> </v>
      </c>
      <c r="AQ67" s="1" t="str">
        <f t="shared" si="15"/>
        <v> </v>
      </c>
      <c r="AR67" s="1" t="str">
        <f t="shared" si="15"/>
        <v> </v>
      </c>
      <c r="AS67" s="1" t="str">
        <f t="shared" si="15"/>
        <v> </v>
      </c>
      <c r="AT67" s="1" t="str">
        <f t="shared" si="15"/>
        <v> </v>
      </c>
      <c r="AU67" s="1" t="str">
        <f t="shared" si="15"/>
        <v> </v>
      </c>
      <c r="AV67" s="1" t="str">
        <f t="shared" si="15"/>
        <v> </v>
      </c>
      <c r="AW67" s="1" t="str">
        <f t="shared" si="15"/>
        <v> </v>
      </c>
      <c r="AX67" s="1" t="str">
        <f t="shared" si="15"/>
        <v> </v>
      </c>
      <c r="AY67" s="1" t="str">
        <f t="shared" si="15"/>
        <v> </v>
      </c>
      <c r="AZ67" s="1" t="str">
        <f t="shared" si="15"/>
        <v> </v>
      </c>
      <c r="BA67" s="1" t="str">
        <f t="shared" si="15"/>
        <v> </v>
      </c>
      <c r="BB67" s="1" t="str">
        <f t="shared" si="15"/>
        <v> </v>
      </c>
      <c r="BC67" s="1" t="str">
        <f t="shared" si="15"/>
        <v> </v>
      </c>
      <c r="BD67" s="1" t="str">
        <f t="shared" si="15"/>
        <v> </v>
      </c>
      <c r="BE67" s="1" t="str">
        <f t="shared" si="15"/>
        <v> </v>
      </c>
      <c r="BF67" s="1" t="str">
        <f t="shared" si="15"/>
        <v> </v>
      </c>
      <c r="BG67" s="1" t="str">
        <f t="shared" si="15"/>
        <v>5 6</v>
      </c>
      <c r="BH67" s="1" t="str">
        <f t="shared" si="15"/>
        <v> </v>
      </c>
      <c r="BI67" s="1" t="str">
        <f t="shared" si="15"/>
        <v> </v>
      </c>
      <c r="BJ67" s="1" t="str">
        <f t="shared" si="15"/>
        <v> </v>
      </c>
      <c r="BK67" s="1" t="str">
        <f t="shared" si="15"/>
        <v> </v>
      </c>
      <c r="BL67" s="1" t="str">
        <f t="shared" si="15"/>
        <v> </v>
      </c>
      <c r="BM67" s="1" t="str">
        <f t="shared" si="15"/>
        <v> </v>
      </c>
      <c r="BN67" s="1" t="str">
        <f t="shared" si="15"/>
        <v> </v>
      </c>
      <c r="BO67" s="1" t="str">
        <f t="shared" si="15"/>
        <v> </v>
      </c>
      <c r="BP67" s="1" t="str">
        <f t="shared" si="15"/>
        <v> </v>
      </c>
      <c r="BQ67" s="1" t="str">
        <f t="shared" si="15"/>
        <v> </v>
      </c>
      <c r="BR67" s="1" t="str">
        <f t="shared" si="15"/>
        <v> </v>
      </c>
      <c r="BS67" s="1" t="str">
        <f t="shared" si="15"/>
        <v> </v>
      </c>
      <c r="BT67" s="1" t="str">
        <f>CONCATENATE(BT64," ",BT65)</f>
        <v> </v>
      </c>
      <c r="BU67" s="1" t="str">
        <f>CONCATENATE(BU64," ",BU65)</f>
        <v> </v>
      </c>
      <c r="BV67" s="1" t="str">
        <f>CONCATENATE(BV64," ",BV65)</f>
        <v> </v>
      </c>
    </row>
    <row r="68" spans="1:74" ht="12.75">
      <c r="A68" s="1"/>
      <c r="B68" s="1"/>
      <c r="E68" s="2"/>
      <c r="F68" s="2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</row>
    <row r="69" spans="1:74" ht="12.75">
      <c r="A69" s="1"/>
      <c r="B69" s="1"/>
      <c r="E69" s="2"/>
      <c r="F69" s="2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</row>
    <row r="70" spans="1:74" ht="12.75">
      <c r="A70" s="1">
        <v>45</v>
      </c>
      <c r="B70" s="1" t="s">
        <v>126</v>
      </c>
      <c r="C70" s="1" t="s">
        <v>127</v>
      </c>
      <c r="D70" s="1" t="s">
        <v>213</v>
      </c>
      <c r="E70" s="2" t="s">
        <v>154</v>
      </c>
      <c r="F70" s="1"/>
      <c r="G70" s="1">
        <v>45</v>
      </c>
      <c r="H70" s="1">
        <v>45</v>
      </c>
      <c r="I70" s="1"/>
      <c r="J70" s="1"/>
      <c r="K70" s="1"/>
      <c r="L70" s="1">
        <v>45</v>
      </c>
      <c r="M70" s="1"/>
      <c r="N70" s="1">
        <v>45</v>
      </c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>
        <v>45</v>
      </c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>
        <v>45</v>
      </c>
      <c r="AZ70" s="1"/>
      <c r="BA70" s="1"/>
      <c r="BB70" s="1"/>
      <c r="BC70" s="1"/>
      <c r="BD70" s="1"/>
      <c r="BE70" s="1"/>
      <c r="BF70" s="1"/>
      <c r="BG70" s="1"/>
      <c r="BH70" s="1">
        <v>45</v>
      </c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>
        <v>45</v>
      </c>
    </row>
    <row r="71" spans="1:74" ht="12.75">
      <c r="A71" s="1">
        <v>14</v>
      </c>
      <c r="B71" s="1" t="s">
        <v>328</v>
      </c>
      <c r="C71" s="1" t="s">
        <v>217</v>
      </c>
      <c r="D71" s="1" t="s">
        <v>218</v>
      </c>
      <c r="E71" s="2" t="s">
        <v>154</v>
      </c>
      <c r="F71" s="2"/>
      <c r="G71" s="1">
        <v>14</v>
      </c>
      <c r="H71" s="1">
        <v>14</v>
      </c>
      <c r="I71" s="1">
        <v>14</v>
      </c>
      <c r="J71" s="1">
        <v>14</v>
      </c>
      <c r="K71" s="1">
        <v>14</v>
      </c>
      <c r="L71" s="1">
        <v>14</v>
      </c>
      <c r="M71" s="1">
        <v>14</v>
      </c>
      <c r="N71" s="1"/>
      <c r="O71" s="1"/>
      <c r="P71" s="1" t="s">
        <v>239</v>
      </c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</row>
    <row r="72" spans="1:74" ht="12.75">
      <c r="A72" s="1">
        <v>16</v>
      </c>
      <c r="B72" s="1" t="s">
        <v>330</v>
      </c>
      <c r="C72" s="1" t="s">
        <v>212</v>
      </c>
      <c r="D72" s="1" t="s">
        <v>218</v>
      </c>
      <c r="E72" s="2" t="s">
        <v>154</v>
      </c>
      <c r="F72" s="2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</row>
    <row r="73" spans="1:74" ht="12.75">
      <c r="A73" s="1">
        <v>10</v>
      </c>
      <c r="B73" s="1" t="s">
        <v>322</v>
      </c>
      <c r="C73" s="1" t="s">
        <v>212</v>
      </c>
      <c r="D73" s="1" t="s">
        <v>213</v>
      </c>
      <c r="E73" s="2" t="s">
        <v>154</v>
      </c>
      <c r="F73" s="2"/>
      <c r="G73" s="1">
        <v>10</v>
      </c>
      <c r="H73" s="1">
        <v>10</v>
      </c>
      <c r="I73" s="1">
        <v>10</v>
      </c>
      <c r="J73" s="1">
        <v>10</v>
      </c>
      <c r="K73" s="1">
        <v>10</v>
      </c>
      <c r="L73" s="1">
        <v>10</v>
      </c>
      <c r="M73" s="1"/>
      <c r="N73" s="1">
        <v>10</v>
      </c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</row>
    <row r="74" spans="1:74" ht="12.75">
      <c r="A74" s="1">
        <v>17</v>
      </c>
      <c r="B74" s="1" t="s">
        <v>331</v>
      </c>
      <c r="C74" s="1" t="s">
        <v>212</v>
      </c>
      <c r="D74" s="1" t="s">
        <v>218</v>
      </c>
      <c r="E74" s="2" t="s">
        <v>154</v>
      </c>
      <c r="F74" s="2"/>
      <c r="G74" s="1"/>
      <c r="H74" s="1"/>
      <c r="I74" s="1">
        <v>17</v>
      </c>
      <c r="J74" s="1"/>
      <c r="K74" s="1">
        <v>17</v>
      </c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</row>
    <row r="75" spans="1:74" ht="12.75">
      <c r="A75" s="1"/>
      <c r="B75" s="1"/>
      <c r="C75" s="4" t="s">
        <v>157</v>
      </c>
      <c r="E75" s="2"/>
      <c r="F75" s="2"/>
      <c r="G75" s="1">
        <f>COUNTA(G70:G74)</f>
        <v>3</v>
      </c>
      <c r="H75" s="1">
        <f aca="true" t="shared" si="16" ref="H75:BS75">COUNTA(H70:H74)</f>
        <v>3</v>
      </c>
      <c r="I75" s="1">
        <f t="shared" si="16"/>
        <v>3</v>
      </c>
      <c r="J75" s="1">
        <f t="shared" si="16"/>
        <v>2</v>
      </c>
      <c r="K75" s="1">
        <f t="shared" si="16"/>
        <v>3</v>
      </c>
      <c r="L75" s="1">
        <f t="shared" si="16"/>
        <v>3</v>
      </c>
      <c r="M75" s="1">
        <f t="shared" si="16"/>
        <v>1</v>
      </c>
      <c r="N75" s="1">
        <f t="shared" si="16"/>
        <v>2</v>
      </c>
      <c r="O75" s="1">
        <f t="shared" si="16"/>
        <v>0</v>
      </c>
      <c r="P75" s="1">
        <f t="shared" si="16"/>
        <v>1</v>
      </c>
      <c r="Q75" s="1">
        <f t="shared" si="16"/>
        <v>0</v>
      </c>
      <c r="R75" s="1">
        <f t="shared" si="16"/>
        <v>0</v>
      </c>
      <c r="S75" s="1">
        <f t="shared" si="16"/>
        <v>0</v>
      </c>
      <c r="T75" s="1">
        <f t="shared" si="16"/>
        <v>0</v>
      </c>
      <c r="U75" s="1">
        <f t="shared" si="16"/>
        <v>0</v>
      </c>
      <c r="V75" s="1">
        <f t="shared" si="16"/>
        <v>0</v>
      </c>
      <c r="W75" s="1">
        <f t="shared" si="16"/>
        <v>0</v>
      </c>
      <c r="X75" s="1">
        <f t="shared" si="16"/>
        <v>0</v>
      </c>
      <c r="Y75" s="1">
        <f t="shared" si="16"/>
        <v>0</v>
      </c>
      <c r="Z75" s="1">
        <f t="shared" si="16"/>
        <v>0</v>
      </c>
      <c r="AA75" s="1">
        <f t="shared" si="16"/>
        <v>0</v>
      </c>
      <c r="AB75" s="1">
        <f t="shared" si="16"/>
        <v>0</v>
      </c>
      <c r="AC75" s="1">
        <f t="shared" si="16"/>
        <v>0</v>
      </c>
      <c r="AD75" s="1">
        <f t="shared" si="16"/>
        <v>1</v>
      </c>
      <c r="AE75" s="1">
        <f t="shared" si="16"/>
        <v>0</v>
      </c>
      <c r="AF75" s="1">
        <f t="shared" si="16"/>
        <v>0</v>
      </c>
      <c r="AG75" s="1">
        <f t="shared" si="16"/>
        <v>0</v>
      </c>
      <c r="AH75" s="1">
        <f t="shared" si="16"/>
        <v>0</v>
      </c>
      <c r="AI75" s="1">
        <f t="shared" si="16"/>
        <v>0</v>
      </c>
      <c r="AJ75" s="1">
        <f t="shared" si="16"/>
        <v>0</v>
      </c>
      <c r="AK75" s="1">
        <f t="shared" si="16"/>
        <v>0</v>
      </c>
      <c r="AL75" s="1">
        <f t="shared" si="16"/>
        <v>0</v>
      </c>
      <c r="AM75" s="1">
        <f t="shared" si="16"/>
        <v>0</v>
      </c>
      <c r="AN75" s="1">
        <f t="shared" si="16"/>
        <v>0</v>
      </c>
      <c r="AO75" s="1">
        <f t="shared" si="16"/>
        <v>0</v>
      </c>
      <c r="AP75" s="1">
        <f t="shared" si="16"/>
        <v>0</v>
      </c>
      <c r="AQ75" s="1">
        <f t="shared" si="16"/>
        <v>0</v>
      </c>
      <c r="AR75" s="1">
        <f t="shared" si="16"/>
        <v>0</v>
      </c>
      <c r="AS75" s="1">
        <f t="shared" si="16"/>
        <v>0</v>
      </c>
      <c r="AT75" s="1">
        <f t="shared" si="16"/>
        <v>0</v>
      </c>
      <c r="AU75" s="1">
        <f t="shared" si="16"/>
        <v>0</v>
      </c>
      <c r="AV75" s="1">
        <f t="shared" si="16"/>
        <v>0</v>
      </c>
      <c r="AW75" s="1">
        <f t="shared" si="16"/>
        <v>0</v>
      </c>
      <c r="AX75" s="1">
        <f t="shared" si="16"/>
        <v>0</v>
      </c>
      <c r="AY75" s="1">
        <f t="shared" si="16"/>
        <v>1</v>
      </c>
      <c r="AZ75" s="1">
        <f t="shared" si="16"/>
        <v>0</v>
      </c>
      <c r="BA75" s="1">
        <f t="shared" si="16"/>
        <v>0</v>
      </c>
      <c r="BB75" s="1">
        <f t="shared" si="16"/>
        <v>0</v>
      </c>
      <c r="BC75" s="1">
        <f t="shared" si="16"/>
        <v>0</v>
      </c>
      <c r="BD75" s="1">
        <f t="shared" si="16"/>
        <v>0</v>
      </c>
      <c r="BE75" s="1">
        <f t="shared" si="16"/>
        <v>0</v>
      </c>
      <c r="BF75" s="1">
        <f t="shared" si="16"/>
        <v>0</v>
      </c>
      <c r="BG75" s="1">
        <f t="shared" si="16"/>
        <v>0</v>
      </c>
      <c r="BH75" s="1">
        <f t="shared" si="16"/>
        <v>1</v>
      </c>
      <c r="BI75" s="1">
        <f t="shared" si="16"/>
        <v>0</v>
      </c>
      <c r="BJ75" s="1">
        <f t="shared" si="16"/>
        <v>0</v>
      </c>
      <c r="BK75" s="1">
        <f t="shared" si="16"/>
        <v>0</v>
      </c>
      <c r="BL75" s="1">
        <f t="shared" si="16"/>
        <v>0</v>
      </c>
      <c r="BM75" s="1">
        <f t="shared" si="16"/>
        <v>0</v>
      </c>
      <c r="BN75" s="1">
        <f t="shared" si="16"/>
        <v>0</v>
      </c>
      <c r="BO75" s="1">
        <f t="shared" si="16"/>
        <v>0</v>
      </c>
      <c r="BP75" s="1">
        <f t="shared" si="16"/>
        <v>0</v>
      </c>
      <c r="BQ75" s="1">
        <f t="shared" si="16"/>
        <v>0</v>
      </c>
      <c r="BR75" s="1">
        <f t="shared" si="16"/>
        <v>0</v>
      </c>
      <c r="BS75" s="1">
        <f t="shared" si="16"/>
        <v>0</v>
      </c>
      <c r="BT75" s="1">
        <f>COUNTA(BT70:BT74)</f>
        <v>0</v>
      </c>
      <c r="BU75" s="1">
        <f>COUNTA(BU70:BU74)</f>
        <v>0</v>
      </c>
      <c r="BV75" s="1">
        <f>COUNTA(BV70:BV74)</f>
        <v>1</v>
      </c>
    </row>
    <row r="76" spans="1:74" ht="12.75">
      <c r="A76" s="1"/>
      <c r="B76" s="1"/>
      <c r="C76" s="4" t="s">
        <v>158</v>
      </c>
      <c r="E76" s="2"/>
      <c r="F76" s="2"/>
      <c r="G76" s="1" t="str">
        <f>CONCATENATE(G70," ",G71," ",G72," ",G73," ",G74)</f>
        <v>45 14  10 </v>
      </c>
      <c r="H76" s="1" t="str">
        <f aca="true" t="shared" si="17" ref="H76:BS76">CONCATENATE(H70," ",H71," ",H72," ",H73," ",H74)</f>
        <v>45 14  10 </v>
      </c>
      <c r="I76" s="1" t="str">
        <f t="shared" si="17"/>
        <v> 14  10 17</v>
      </c>
      <c r="J76" s="1" t="str">
        <f t="shared" si="17"/>
        <v> 14  10 </v>
      </c>
      <c r="K76" s="1" t="str">
        <f t="shared" si="17"/>
        <v> 14  10 17</v>
      </c>
      <c r="L76" s="1" t="str">
        <f t="shared" si="17"/>
        <v>45 14  10 </v>
      </c>
      <c r="M76" s="1" t="str">
        <f t="shared" si="17"/>
        <v> 14   </v>
      </c>
      <c r="N76" s="1" t="str">
        <f t="shared" si="17"/>
        <v>45   10 </v>
      </c>
      <c r="O76" s="1" t="str">
        <f t="shared" si="17"/>
        <v>    </v>
      </c>
      <c r="P76" s="1" t="str">
        <f t="shared" si="17"/>
        <v> 14 (carbon)   </v>
      </c>
      <c r="Q76" s="1" t="str">
        <f t="shared" si="17"/>
        <v>    </v>
      </c>
      <c r="R76" s="1" t="str">
        <f t="shared" si="17"/>
        <v>    </v>
      </c>
      <c r="S76" s="1" t="str">
        <f t="shared" si="17"/>
        <v>    </v>
      </c>
      <c r="T76" s="1" t="str">
        <f t="shared" si="17"/>
        <v>    </v>
      </c>
      <c r="U76" s="1" t="str">
        <f t="shared" si="17"/>
        <v>    </v>
      </c>
      <c r="V76" s="1" t="str">
        <f t="shared" si="17"/>
        <v>    </v>
      </c>
      <c r="W76" s="1" t="str">
        <f t="shared" si="17"/>
        <v>    </v>
      </c>
      <c r="X76" s="1" t="str">
        <f t="shared" si="17"/>
        <v>    </v>
      </c>
      <c r="Y76" s="1" t="str">
        <f t="shared" si="17"/>
        <v>    </v>
      </c>
      <c r="Z76" s="1" t="str">
        <f t="shared" si="17"/>
        <v>    </v>
      </c>
      <c r="AA76" s="1" t="str">
        <f t="shared" si="17"/>
        <v>    </v>
      </c>
      <c r="AB76" s="1" t="str">
        <f t="shared" si="17"/>
        <v>    </v>
      </c>
      <c r="AC76" s="1" t="str">
        <f t="shared" si="17"/>
        <v>    </v>
      </c>
      <c r="AD76" s="1" t="str">
        <f t="shared" si="17"/>
        <v>45    </v>
      </c>
      <c r="AE76" s="1" t="str">
        <f t="shared" si="17"/>
        <v>    </v>
      </c>
      <c r="AF76" s="1" t="str">
        <f t="shared" si="17"/>
        <v>    </v>
      </c>
      <c r="AG76" s="1" t="str">
        <f t="shared" si="17"/>
        <v>    </v>
      </c>
      <c r="AH76" s="1" t="str">
        <f t="shared" si="17"/>
        <v>    </v>
      </c>
      <c r="AI76" s="1" t="str">
        <f t="shared" si="17"/>
        <v>    </v>
      </c>
      <c r="AJ76" s="1" t="str">
        <f t="shared" si="17"/>
        <v>    </v>
      </c>
      <c r="AK76" s="1" t="str">
        <f t="shared" si="17"/>
        <v>    </v>
      </c>
      <c r="AL76" s="1" t="str">
        <f t="shared" si="17"/>
        <v>    </v>
      </c>
      <c r="AM76" s="1" t="str">
        <f t="shared" si="17"/>
        <v>    </v>
      </c>
      <c r="AN76" s="1" t="str">
        <f t="shared" si="17"/>
        <v>    </v>
      </c>
      <c r="AO76" s="1" t="str">
        <f t="shared" si="17"/>
        <v>    </v>
      </c>
      <c r="AP76" s="1" t="str">
        <f t="shared" si="17"/>
        <v>    </v>
      </c>
      <c r="AQ76" s="1" t="str">
        <f t="shared" si="17"/>
        <v>    </v>
      </c>
      <c r="AR76" s="1" t="str">
        <f t="shared" si="17"/>
        <v>    </v>
      </c>
      <c r="AS76" s="1" t="str">
        <f t="shared" si="17"/>
        <v>    </v>
      </c>
      <c r="AT76" s="1" t="str">
        <f t="shared" si="17"/>
        <v>    </v>
      </c>
      <c r="AU76" s="1" t="str">
        <f t="shared" si="17"/>
        <v>    </v>
      </c>
      <c r="AV76" s="1" t="str">
        <f t="shared" si="17"/>
        <v>    </v>
      </c>
      <c r="AW76" s="1" t="str">
        <f t="shared" si="17"/>
        <v>    </v>
      </c>
      <c r="AX76" s="1" t="str">
        <f t="shared" si="17"/>
        <v>    </v>
      </c>
      <c r="AY76" s="1" t="str">
        <f t="shared" si="17"/>
        <v>45    </v>
      </c>
      <c r="AZ76" s="1" t="str">
        <f t="shared" si="17"/>
        <v>    </v>
      </c>
      <c r="BA76" s="1" t="str">
        <f t="shared" si="17"/>
        <v>    </v>
      </c>
      <c r="BB76" s="1" t="str">
        <f t="shared" si="17"/>
        <v>    </v>
      </c>
      <c r="BC76" s="1" t="str">
        <f t="shared" si="17"/>
        <v>    </v>
      </c>
      <c r="BD76" s="1" t="str">
        <f t="shared" si="17"/>
        <v>    </v>
      </c>
      <c r="BE76" s="1" t="str">
        <f t="shared" si="17"/>
        <v>    </v>
      </c>
      <c r="BF76" s="1" t="str">
        <f t="shared" si="17"/>
        <v>    </v>
      </c>
      <c r="BG76" s="1" t="str">
        <f t="shared" si="17"/>
        <v>    </v>
      </c>
      <c r="BH76" s="1" t="str">
        <f t="shared" si="17"/>
        <v>45    </v>
      </c>
      <c r="BI76" s="1" t="str">
        <f t="shared" si="17"/>
        <v>    </v>
      </c>
      <c r="BJ76" s="1" t="str">
        <f t="shared" si="17"/>
        <v>    </v>
      </c>
      <c r="BK76" s="1" t="str">
        <f t="shared" si="17"/>
        <v>    </v>
      </c>
      <c r="BL76" s="1" t="str">
        <f t="shared" si="17"/>
        <v>    </v>
      </c>
      <c r="BM76" s="1" t="str">
        <f t="shared" si="17"/>
        <v>    </v>
      </c>
      <c r="BN76" s="1" t="str">
        <f t="shared" si="17"/>
        <v>    </v>
      </c>
      <c r="BO76" s="1" t="str">
        <f t="shared" si="17"/>
        <v>    </v>
      </c>
      <c r="BP76" s="1" t="str">
        <f t="shared" si="17"/>
        <v>    </v>
      </c>
      <c r="BQ76" s="1" t="str">
        <f t="shared" si="17"/>
        <v>    </v>
      </c>
      <c r="BR76" s="1" t="str">
        <f t="shared" si="17"/>
        <v>    </v>
      </c>
      <c r="BS76" s="1" t="str">
        <f t="shared" si="17"/>
        <v>    </v>
      </c>
      <c r="BT76" s="1" t="str">
        <f>CONCATENATE(BT70," ",BT71," ",BT72," ",BT73," ",BT74)</f>
        <v>    </v>
      </c>
      <c r="BU76" s="1" t="str">
        <f>CONCATENATE(BU70," ",BU71," ",BU72," ",BU73," ",BU74)</f>
        <v>    </v>
      </c>
      <c r="BV76" s="1" t="str">
        <f>CONCATENATE(BV70," ",BV71," ",BV72," ",BV73," ",BV74)</f>
        <v>45    </v>
      </c>
    </row>
    <row r="77" spans="1:74" ht="12.75">
      <c r="A77" s="1"/>
      <c r="B77" s="1"/>
      <c r="E77" s="2"/>
      <c r="F77" s="2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</row>
    <row r="78" spans="1:74" ht="12.75">
      <c r="A78" s="1"/>
      <c r="B78" s="1"/>
      <c r="E78" s="2"/>
      <c r="F78" s="2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</row>
    <row r="79" spans="1:74" ht="12.75">
      <c r="A79" s="1">
        <v>23</v>
      </c>
      <c r="B79" s="1" t="s">
        <v>339</v>
      </c>
      <c r="C79" s="1" t="s">
        <v>211</v>
      </c>
      <c r="D79" s="1" t="s">
        <v>215</v>
      </c>
      <c r="E79" s="2" t="s">
        <v>154</v>
      </c>
      <c r="F79" s="2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</row>
    <row r="80" spans="1:74" ht="12.75">
      <c r="A80" s="1">
        <v>18</v>
      </c>
      <c r="B80" s="1" t="s">
        <v>332</v>
      </c>
      <c r="C80" s="1" t="s">
        <v>212</v>
      </c>
      <c r="D80" s="1" t="s">
        <v>215</v>
      </c>
      <c r="E80" s="2" t="s">
        <v>154</v>
      </c>
      <c r="F80" s="2"/>
      <c r="G80" s="1">
        <v>18</v>
      </c>
      <c r="H80" s="1">
        <v>18</v>
      </c>
      <c r="I80" s="1">
        <v>18</v>
      </c>
      <c r="J80" s="1">
        <v>18</v>
      </c>
      <c r="K80" s="1">
        <v>18</v>
      </c>
      <c r="L80" s="1">
        <v>18</v>
      </c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>
        <v>18</v>
      </c>
      <c r="BO80" s="1"/>
      <c r="BP80" s="1">
        <v>18</v>
      </c>
      <c r="BQ80" s="1">
        <v>18</v>
      </c>
      <c r="BR80" s="1"/>
      <c r="BS80" s="1"/>
      <c r="BT80" s="1"/>
      <c r="BU80" s="1"/>
      <c r="BV80" s="1"/>
    </row>
    <row r="81" spans="1:74" ht="12.75">
      <c r="A81" s="1">
        <v>43</v>
      </c>
      <c r="B81" s="1" t="s">
        <v>298</v>
      </c>
      <c r="C81" s="1" t="s">
        <v>211</v>
      </c>
      <c r="D81" s="1" t="s">
        <v>215</v>
      </c>
      <c r="E81" s="2" t="s">
        <v>154</v>
      </c>
      <c r="F81" s="1"/>
      <c r="G81" s="1">
        <v>43</v>
      </c>
      <c r="H81" s="1">
        <v>43</v>
      </c>
      <c r="I81" s="1"/>
      <c r="J81" s="1">
        <v>43</v>
      </c>
      <c r="K81" s="1"/>
      <c r="L81" s="1">
        <v>43</v>
      </c>
      <c r="M81" s="1"/>
      <c r="N81" s="1"/>
      <c r="O81" s="1"/>
      <c r="P81" s="1"/>
      <c r="Q81" s="1"/>
      <c r="R81" s="1"/>
      <c r="S81" s="1"/>
      <c r="T81" s="1">
        <v>43</v>
      </c>
      <c r="U81" s="1"/>
      <c r="V81" s="1"/>
      <c r="W81" s="1">
        <v>43</v>
      </c>
      <c r="X81" s="1"/>
      <c r="Y81" s="1">
        <v>43</v>
      </c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</row>
    <row r="82" spans="1:74" ht="12.75">
      <c r="A82" s="1">
        <v>44</v>
      </c>
      <c r="B82" s="1" t="s">
        <v>124</v>
      </c>
      <c r="C82" s="1" t="s">
        <v>211</v>
      </c>
      <c r="D82" s="1" t="s">
        <v>215</v>
      </c>
      <c r="E82" s="2" t="s">
        <v>154</v>
      </c>
      <c r="F82" s="1"/>
      <c r="G82" s="1"/>
      <c r="H82" s="1"/>
      <c r="I82" s="1">
        <v>44</v>
      </c>
      <c r="J82" s="1"/>
      <c r="K82" s="1">
        <v>44</v>
      </c>
      <c r="L82" s="1"/>
      <c r="M82" s="1"/>
      <c r="N82" s="1"/>
      <c r="O82" s="1"/>
      <c r="P82" s="1"/>
      <c r="Q82" s="1"/>
      <c r="R82" s="1"/>
      <c r="S82" s="1"/>
      <c r="T82" s="1"/>
      <c r="U82" s="1"/>
      <c r="V82" s="1">
        <v>44</v>
      </c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>
        <v>44</v>
      </c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</row>
    <row r="83" spans="3:74" ht="12.75">
      <c r="C83" s="4" t="s">
        <v>157</v>
      </c>
      <c r="G83">
        <f>COUNTA(G79:G82)</f>
        <v>2</v>
      </c>
      <c r="H83">
        <f aca="true" t="shared" si="18" ref="H83:BS83">COUNTA(H79:H82)</f>
        <v>2</v>
      </c>
      <c r="I83">
        <f t="shared" si="18"/>
        <v>2</v>
      </c>
      <c r="J83">
        <f t="shared" si="18"/>
        <v>2</v>
      </c>
      <c r="K83">
        <f t="shared" si="18"/>
        <v>2</v>
      </c>
      <c r="L83">
        <f t="shared" si="18"/>
        <v>2</v>
      </c>
      <c r="M83">
        <f t="shared" si="18"/>
        <v>0</v>
      </c>
      <c r="N83">
        <f t="shared" si="18"/>
        <v>0</v>
      </c>
      <c r="O83">
        <f t="shared" si="18"/>
        <v>0</v>
      </c>
      <c r="P83">
        <f t="shared" si="18"/>
        <v>0</v>
      </c>
      <c r="Q83">
        <f t="shared" si="18"/>
        <v>0</v>
      </c>
      <c r="R83">
        <f t="shared" si="18"/>
        <v>0</v>
      </c>
      <c r="S83">
        <f t="shared" si="18"/>
        <v>0</v>
      </c>
      <c r="T83">
        <f t="shared" si="18"/>
        <v>1</v>
      </c>
      <c r="U83">
        <f t="shared" si="18"/>
        <v>0</v>
      </c>
      <c r="V83">
        <f t="shared" si="18"/>
        <v>1</v>
      </c>
      <c r="W83">
        <f t="shared" si="18"/>
        <v>1</v>
      </c>
      <c r="X83">
        <f t="shared" si="18"/>
        <v>0</v>
      </c>
      <c r="Y83">
        <f t="shared" si="18"/>
        <v>1</v>
      </c>
      <c r="Z83">
        <f t="shared" si="18"/>
        <v>0</v>
      </c>
      <c r="AA83">
        <f t="shared" si="18"/>
        <v>0</v>
      </c>
      <c r="AB83">
        <f t="shared" si="18"/>
        <v>0</v>
      </c>
      <c r="AC83">
        <f t="shared" si="18"/>
        <v>0</v>
      </c>
      <c r="AD83">
        <f t="shared" si="18"/>
        <v>0</v>
      </c>
      <c r="AE83">
        <f t="shared" si="18"/>
        <v>0</v>
      </c>
      <c r="AF83">
        <f t="shared" si="18"/>
        <v>0</v>
      </c>
      <c r="AG83">
        <f t="shared" si="18"/>
        <v>0</v>
      </c>
      <c r="AH83">
        <f t="shared" si="18"/>
        <v>0</v>
      </c>
      <c r="AI83">
        <f t="shared" si="18"/>
        <v>0</v>
      </c>
      <c r="AJ83">
        <f t="shared" si="18"/>
        <v>0</v>
      </c>
      <c r="AK83">
        <f t="shared" si="18"/>
        <v>0</v>
      </c>
      <c r="AL83">
        <f t="shared" si="18"/>
        <v>0</v>
      </c>
      <c r="AM83">
        <f t="shared" si="18"/>
        <v>0</v>
      </c>
      <c r="AN83">
        <f t="shared" si="18"/>
        <v>0</v>
      </c>
      <c r="AO83">
        <f t="shared" si="18"/>
        <v>0</v>
      </c>
      <c r="AP83">
        <f t="shared" si="18"/>
        <v>0</v>
      </c>
      <c r="AQ83">
        <f t="shared" si="18"/>
        <v>0</v>
      </c>
      <c r="AR83">
        <f t="shared" si="18"/>
        <v>0</v>
      </c>
      <c r="AS83">
        <f t="shared" si="18"/>
        <v>0</v>
      </c>
      <c r="AT83">
        <f t="shared" si="18"/>
        <v>0</v>
      </c>
      <c r="AU83">
        <f t="shared" si="18"/>
        <v>0</v>
      </c>
      <c r="AV83">
        <f t="shared" si="18"/>
        <v>0</v>
      </c>
      <c r="AW83">
        <f t="shared" si="18"/>
        <v>0</v>
      </c>
      <c r="AX83">
        <f t="shared" si="18"/>
        <v>1</v>
      </c>
      <c r="AY83">
        <f t="shared" si="18"/>
        <v>0</v>
      </c>
      <c r="AZ83">
        <f t="shared" si="18"/>
        <v>0</v>
      </c>
      <c r="BA83">
        <f t="shared" si="18"/>
        <v>0</v>
      </c>
      <c r="BB83">
        <f t="shared" si="18"/>
        <v>0</v>
      </c>
      <c r="BC83">
        <f t="shared" si="18"/>
        <v>0</v>
      </c>
      <c r="BD83">
        <f t="shared" si="18"/>
        <v>0</v>
      </c>
      <c r="BE83">
        <f t="shared" si="18"/>
        <v>0</v>
      </c>
      <c r="BF83">
        <f t="shared" si="18"/>
        <v>0</v>
      </c>
      <c r="BG83">
        <f t="shared" si="18"/>
        <v>0</v>
      </c>
      <c r="BH83">
        <f t="shared" si="18"/>
        <v>0</v>
      </c>
      <c r="BI83">
        <f t="shared" si="18"/>
        <v>0</v>
      </c>
      <c r="BJ83">
        <f t="shared" si="18"/>
        <v>0</v>
      </c>
      <c r="BK83">
        <f t="shared" si="18"/>
        <v>0</v>
      </c>
      <c r="BL83">
        <f t="shared" si="18"/>
        <v>0</v>
      </c>
      <c r="BM83">
        <f t="shared" si="18"/>
        <v>0</v>
      </c>
      <c r="BN83">
        <f t="shared" si="18"/>
        <v>1</v>
      </c>
      <c r="BO83">
        <f t="shared" si="18"/>
        <v>0</v>
      </c>
      <c r="BP83">
        <f t="shared" si="18"/>
        <v>1</v>
      </c>
      <c r="BQ83">
        <f t="shared" si="18"/>
        <v>1</v>
      </c>
      <c r="BR83">
        <f t="shared" si="18"/>
        <v>0</v>
      </c>
      <c r="BS83">
        <f t="shared" si="18"/>
        <v>0</v>
      </c>
      <c r="BT83">
        <f>COUNTA(BT79:BT82)</f>
        <v>0</v>
      </c>
      <c r="BU83">
        <f>COUNTA(BU79:BU82)</f>
        <v>0</v>
      </c>
      <c r="BV83">
        <f>COUNTA(BV79:BV82)</f>
        <v>0</v>
      </c>
    </row>
    <row r="84" spans="3:74" ht="12.75">
      <c r="C84" s="4" t="s">
        <v>158</v>
      </c>
      <c r="G84" t="str">
        <f>CONCATENATE(G79," ",G80," ",G81," ",G82)</f>
        <v> 18 43 </v>
      </c>
      <c r="H84" t="str">
        <f aca="true" t="shared" si="19" ref="H84:BS84">CONCATENATE(H79," ",H80," ",H81," ",H82)</f>
        <v> 18 43 </v>
      </c>
      <c r="I84" t="str">
        <f t="shared" si="19"/>
        <v> 18  44</v>
      </c>
      <c r="J84" t="str">
        <f t="shared" si="19"/>
        <v> 18 43 </v>
      </c>
      <c r="K84" t="str">
        <f t="shared" si="19"/>
        <v> 18  44</v>
      </c>
      <c r="L84" t="str">
        <f t="shared" si="19"/>
        <v> 18 43 </v>
      </c>
      <c r="M84" t="str">
        <f t="shared" si="19"/>
        <v>   </v>
      </c>
      <c r="N84" t="str">
        <f t="shared" si="19"/>
        <v>   </v>
      </c>
      <c r="O84" t="str">
        <f t="shared" si="19"/>
        <v>   </v>
      </c>
      <c r="P84" t="str">
        <f t="shared" si="19"/>
        <v>   </v>
      </c>
      <c r="Q84" t="str">
        <f t="shared" si="19"/>
        <v>   </v>
      </c>
      <c r="R84" t="str">
        <f t="shared" si="19"/>
        <v>   </v>
      </c>
      <c r="S84" t="str">
        <f t="shared" si="19"/>
        <v>   </v>
      </c>
      <c r="T84" t="str">
        <f t="shared" si="19"/>
        <v>  43 </v>
      </c>
      <c r="U84" t="str">
        <f t="shared" si="19"/>
        <v>   </v>
      </c>
      <c r="V84" t="str">
        <f t="shared" si="19"/>
        <v>   44</v>
      </c>
      <c r="W84" t="str">
        <f t="shared" si="19"/>
        <v>  43 </v>
      </c>
      <c r="X84" t="str">
        <f t="shared" si="19"/>
        <v>   </v>
      </c>
      <c r="Y84" t="str">
        <f t="shared" si="19"/>
        <v>  43 </v>
      </c>
      <c r="Z84" t="str">
        <f t="shared" si="19"/>
        <v>   </v>
      </c>
      <c r="AA84" t="str">
        <f t="shared" si="19"/>
        <v>   </v>
      </c>
      <c r="AB84" t="str">
        <f t="shared" si="19"/>
        <v>   </v>
      </c>
      <c r="AC84" t="str">
        <f t="shared" si="19"/>
        <v>   </v>
      </c>
      <c r="AD84" t="str">
        <f t="shared" si="19"/>
        <v>   </v>
      </c>
      <c r="AE84" t="str">
        <f t="shared" si="19"/>
        <v>   </v>
      </c>
      <c r="AF84" t="str">
        <f t="shared" si="19"/>
        <v>   </v>
      </c>
      <c r="AG84" t="str">
        <f t="shared" si="19"/>
        <v>   </v>
      </c>
      <c r="AH84" t="str">
        <f t="shared" si="19"/>
        <v>   </v>
      </c>
      <c r="AI84" t="str">
        <f t="shared" si="19"/>
        <v>   </v>
      </c>
      <c r="AJ84" t="str">
        <f t="shared" si="19"/>
        <v>   </v>
      </c>
      <c r="AK84" t="str">
        <f t="shared" si="19"/>
        <v>   </v>
      </c>
      <c r="AL84" t="str">
        <f t="shared" si="19"/>
        <v>   </v>
      </c>
      <c r="AM84" t="str">
        <f t="shared" si="19"/>
        <v>   </v>
      </c>
      <c r="AN84" t="str">
        <f t="shared" si="19"/>
        <v>   </v>
      </c>
      <c r="AO84" t="str">
        <f t="shared" si="19"/>
        <v>   </v>
      </c>
      <c r="AP84" t="str">
        <f t="shared" si="19"/>
        <v>   </v>
      </c>
      <c r="AQ84" t="str">
        <f t="shared" si="19"/>
        <v>   </v>
      </c>
      <c r="AR84" t="str">
        <f t="shared" si="19"/>
        <v>   </v>
      </c>
      <c r="AS84" t="str">
        <f t="shared" si="19"/>
        <v>   </v>
      </c>
      <c r="AT84" t="str">
        <f t="shared" si="19"/>
        <v>   </v>
      </c>
      <c r="AU84" t="str">
        <f t="shared" si="19"/>
        <v>   </v>
      </c>
      <c r="AV84" t="str">
        <f t="shared" si="19"/>
        <v>   </v>
      </c>
      <c r="AW84" t="str">
        <f t="shared" si="19"/>
        <v>   </v>
      </c>
      <c r="AX84" t="str">
        <f t="shared" si="19"/>
        <v>   44</v>
      </c>
      <c r="AY84" t="str">
        <f t="shared" si="19"/>
        <v>   </v>
      </c>
      <c r="AZ84" t="str">
        <f t="shared" si="19"/>
        <v>   </v>
      </c>
      <c r="BA84" t="str">
        <f t="shared" si="19"/>
        <v>   </v>
      </c>
      <c r="BB84" t="str">
        <f t="shared" si="19"/>
        <v>   </v>
      </c>
      <c r="BC84" t="str">
        <f t="shared" si="19"/>
        <v>   </v>
      </c>
      <c r="BD84" t="str">
        <f t="shared" si="19"/>
        <v>   </v>
      </c>
      <c r="BE84" t="str">
        <f t="shared" si="19"/>
        <v>   </v>
      </c>
      <c r="BF84" t="str">
        <f t="shared" si="19"/>
        <v>   </v>
      </c>
      <c r="BG84" t="str">
        <f t="shared" si="19"/>
        <v>   </v>
      </c>
      <c r="BH84" t="str">
        <f t="shared" si="19"/>
        <v>   </v>
      </c>
      <c r="BI84" t="str">
        <f t="shared" si="19"/>
        <v>   </v>
      </c>
      <c r="BJ84" t="str">
        <f t="shared" si="19"/>
        <v>   </v>
      </c>
      <c r="BK84" t="str">
        <f t="shared" si="19"/>
        <v>   </v>
      </c>
      <c r="BL84" t="str">
        <f t="shared" si="19"/>
        <v>   </v>
      </c>
      <c r="BM84" t="str">
        <f t="shared" si="19"/>
        <v>   </v>
      </c>
      <c r="BN84" t="str">
        <f t="shared" si="19"/>
        <v> 18  </v>
      </c>
      <c r="BO84" t="str">
        <f t="shared" si="19"/>
        <v>   </v>
      </c>
      <c r="BP84" t="str">
        <f t="shared" si="19"/>
        <v> 18  </v>
      </c>
      <c r="BQ84" t="str">
        <f t="shared" si="19"/>
        <v> 18  </v>
      </c>
      <c r="BR84" t="str">
        <f t="shared" si="19"/>
        <v>   </v>
      </c>
      <c r="BS84" t="str">
        <f t="shared" si="19"/>
        <v>   </v>
      </c>
      <c r="BT84" t="str">
        <f>CONCATENATE(BT79," ",BT80," ",BT81," ",BT82)</f>
        <v>   </v>
      </c>
      <c r="BU84" t="str">
        <f>CONCATENATE(BU79," ",BU80," ",BU81," ",BU82)</f>
        <v>   </v>
      </c>
      <c r="BV84" t="str">
        <f>CONCATENATE(BV79," ",BV80," ",BV81," ",BV82)</f>
        <v>   </v>
      </c>
    </row>
    <row r="85" spans="1:74" ht="12.75">
      <c r="A85" s="1"/>
      <c r="B85" s="1"/>
      <c r="E85" s="2"/>
      <c r="F85" s="2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</row>
    <row r="86" spans="1:74" ht="12.75">
      <c r="A86" s="1"/>
      <c r="B86" s="1"/>
      <c r="E86" s="2"/>
      <c r="F86" s="2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</row>
    <row r="87" spans="1:74" ht="12.75">
      <c r="A87" s="1">
        <v>1</v>
      </c>
      <c r="B87" s="1" t="s">
        <v>299</v>
      </c>
      <c r="C87" s="1" t="s">
        <v>211</v>
      </c>
      <c r="D87" s="1" t="s">
        <v>221</v>
      </c>
      <c r="E87" s="2" t="s">
        <v>259</v>
      </c>
      <c r="F87" s="2"/>
      <c r="G87" s="1"/>
      <c r="H87" s="1"/>
      <c r="I87" s="1"/>
      <c r="J87" s="1"/>
      <c r="K87" s="1">
        <v>1</v>
      </c>
      <c r="L87" s="1"/>
      <c r="M87" s="1"/>
      <c r="N87" s="1"/>
      <c r="O87" s="1"/>
      <c r="P87" s="1">
        <v>1</v>
      </c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>
        <v>1</v>
      </c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</row>
    <row r="88" spans="1:74" ht="12.75">
      <c r="A88" s="1">
        <v>15</v>
      </c>
      <c r="B88" s="1" t="s">
        <v>329</v>
      </c>
      <c r="C88" s="1" t="s">
        <v>211</v>
      </c>
      <c r="D88" s="1" t="s">
        <v>221</v>
      </c>
      <c r="E88" s="2" t="s">
        <v>259</v>
      </c>
      <c r="F88" s="2"/>
      <c r="G88" s="1">
        <v>15</v>
      </c>
      <c r="H88" s="1">
        <v>15</v>
      </c>
      <c r="I88" s="1"/>
      <c r="J88" s="1">
        <v>15</v>
      </c>
      <c r="K88" s="1"/>
      <c r="L88" s="1">
        <v>15</v>
      </c>
      <c r="M88" s="1"/>
      <c r="N88" s="1"/>
      <c r="O88" s="1"/>
      <c r="P88" s="1"/>
      <c r="Q88" s="1"/>
      <c r="R88" s="1"/>
      <c r="S88" s="1">
        <v>15</v>
      </c>
      <c r="T88" s="1"/>
      <c r="U88" s="1"/>
      <c r="V88" s="1"/>
      <c r="W88" s="1">
        <v>15</v>
      </c>
      <c r="X88" s="1"/>
      <c r="Y88" s="1"/>
      <c r="Z88" s="1"/>
      <c r="AA88" s="1"/>
      <c r="AB88" s="1"/>
      <c r="AC88" s="1"/>
      <c r="AD88" s="1">
        <v>15</v>
      </c>
      <c r="AE88" s="1"/>
      <c r="AF88" s="1"/>
      <c r="AG88" s="1"/>
      <c r="AH88" s="1"/>
      <c r="AI88" s="1"/>
      <c r="AJ88" s="1"/>
      <c r="AK88" s="1">
        <v>15</v>
      </c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 t="s">
        <v>229</v>
      </c>
      <c r="BF88" s="1">
        <v>15</v>
      </c>
      <c r="BG88" s="1">
        <v>15</v>
      </c>
      <c r="BH88" s="1">
        <v>15</v>
      </c>
      <c r="BI88" s="1"/>
      <c r="BJ88" s="1"/>
      <c r="BK88" s="1"/>
      <c r="BL88" s="1">
        <v>15</v>
      </c>
      <c r="BM88" s="1">
        <v>15</v>
      </c>
      <c r="BN88" s="1">
        <v>15</v>
      </c>
      <c r="BO88" s="1"/>
      <c r="BP88" s="1"/>
      <c r="BQ88" s="1"/>
      <c r="BR88" s="1"/>
      <c r="BS88" s="1"/>
      <c r="BT88" s="1"/>
      <c r="BU88" s="1"/>
      <c r="BV88" s="1"/>
    </row>
    <row r="89" spans="1:74" ht="12.75">
      <c r="A89" s="1">
        <v>25</v>
      </c>
      <c r="B89" s="1" t="s">
        <v>341</v>
      </c>
      <c r="C89" s="1" t="s">
        <v>211</v>
      </c>
      <c r="D89" s="1" t="s">
        <v>221</v>
      </c>
      <c r="E89" s="2" t="s">
        <v>259</v>
      </c>
      <c r="F89" s="2"/>
      <c r="G89" s="1"/>
      <c r="H89" s="1"/>
      <c r="I89" s="1"/>
      <c r="J89" s="1"/>
      <c r="K89" s="1">
        <v>25</v>
      </c>
      <c r="L89" s="1"/>
      <c r="M89" s="1">
        <v>25</v>
      </c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>
        <v>25</v>
      </c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</row>
    <row r="90" spans="1:74" ht="12.75">
      <c r="A90" s="1">
        <v>52</v>
      </c>
      <c r="B90" s="1" t="s">
        <v>140</v>
      </c>
      <c r="C90" s="1" t="s">
        <v>268</v>
      </c>
      <c r="D90" s="1" t="s">
        <v>221</v>
      </c>
      <c r="E90" s="1" t="s">
        <v>259</v>
      </c>
      <c r="F90" s="1"/>
      <c r="G90" s="1">
        <v>52</v>
      </c>
      <c r="H90" s="1">
        <v>52</v>
      </c>
      <c r="I90" s="1">
        <v>52</v>
      </c>
      <c r="J90" s="1">
        <v>52</v>
      </c>
      <c r="K90" s="3">
        <v>52</v>
      </c>
      <c r="L90" s="1"/>
      <c r="M90" s="3">
        <v>52</v>
      </c>
      <c r="N90" s="3">
        <v>52</v>
      </c>
      <c r="O90" s="3">
        <v>52</v>
      </c>
      <c r="P90" s="1"/>
      <c r="Q90" s="1"/>
      <c r="R90" s="1"/>
      <c r="S90" s="1"/>
      <c r="T90" s="1"/>
      <c r="U90" s="1"/>
      <c r="V90" s="1"/>
      <c r="W90" s="1"/>
      <c r="X90" s="1"/>
      <c r="Y90" s="1"/>
      <c r="Z90" s="3" t="s">
        <v>141</v>
      </c>
      <c r="AA90" s="1"/>
      <c r="AB90" s="1"/>
      <c r="AC90" s="1"/>
      <c r="AD90" s="1"/>
      <c r="AE90" s="1"/>
      <c r="AF90" s="1">
        <v>52</v>
      </c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3">
        <v>52</v>
      </c>
      <c r="BC90" s="3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3"/>
      <c r="BP90" s="1"/>
      <c r="BQ90" s="1"/>
      <c r="BR90" s="1"/>
      <c r="BS90" s="1"/>
      <c r="BT90" s="1"/>
      <c r="BU90" s="1"/>
      <c r="BV90" s="1"/>
    </row>
    <row r="91" spans="1:74" ht="12.75">
      <c r="A91" s="1">
        <v>53</v>
      </c>
      <c r="B91" s="1" t="s">
        <v>143</v>
      </c>
      <c r="C91" s="1" t="s">
        <v>268</v>
      </c>
      <c r="D91" s="1" t="s">
        <v>221</v>
      </c>
      <c r="E91" s="1" t="s">
        <v>259</v>
      </c>
      <c r="F91" s="1"/>
      <c r="G91" s="1">
        <v>53</v>
      </c>
      <c r="H91" s="1">
        <v>53</v>
      </c>
      <c r="I91" s="1">
        <v>53</v>
      </c>
      <c r="J91" s="3">
        <v>53</v>
      </c>
      <c r="K91" s="1"/>
      <c r="L91" s="1"/>
      <c r="M91" s="1"/>
      <c r="N91" s="1"/>
      <c r="O91" s="1"/>
      <c r="P91" s="1"/>
      <c r="Q91" s="3">
        <v>53</v>
      </c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</row>
    <row r="92" spans="1:74" ht="12.75">
      <c r="A92" s="1">
        <v>54</v>
      </c>
      <c r="B92" s="1" t="s">
        <v>144</v>
      </c>
      <c r="C92" s="1" t="s">
        <v>268</v>
      </c>
      <c r="D92" s="1" t="s">
        <v>221</v>
      </c>
      <c r="E92" s="1" t="s">
        <v>259</v>
      </c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</row>
    <row r="93" spans="1:74" ht="12.75">
      <c r="A93" s="3">
        <v>55</v>
      </c>
      <c r="B93" s="3" t="s">
        <v>145</v>
      </c>
      <c r="C93" s="3" t="s">
        <v>268</v>
      </c>
      <c r="D93" s="3" t="s">
        <v>221</v>
      </c>
      <c r="E93" s="1" t="s">
        <v>259</v>
      </c>
      <c r="F93" s="1"/>
      <c r="G93" s="3">
        <v>54</v>
      </c>
      <c r="H93" s="3">
        <v>54</v>
      </c>
      <c r="I93" s="3">
        <v>54</v>
      </c>
      <c r="J93" s="3">
        <v>54</v>
      </c>
      <c r="K93" s="3"/>
      <c r="L93" s="3"/>
      <c r="M93" s="3">
        <v>54</v>
      </c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</row>
    <row r="94" spans="1:74" ht="12.75">
      <c r="A94" s="1">
        <v>56</v>
      </c>
      <c r="B94" s="1" t="s">
        <v>146</v>
      </c>
      <c r="C94" s="1" t="s">
        <v>268</v>
      </c>
      <c r="D94" s="1" t="s">
        <v>221</v>
      </c>
      <c r="E94" s="1" t="s">
        <v>259</v>
      </c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</row>
    <row r="95" spans="1:74" ht="12.75">
      <c r="A95" s="1">
        <v>57</v>
      </c>
      <c r="B95" s="1" t="s">
        <v>147</v>
      </c>
      <c r="C95" s="1" t="s">
        <v>268</v>
      </c>
      <c r="D95" s="1" t="s">
        <v>221</v>
      </c>
      <c r="E95" s="1" t="s">
        <v>259</v>
      </c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</row>
    <row r="96" spans="1:74" ht="12.75">
      <c r="A96" s="1">
        <v>58</v>
      </c>
      <c r="B96" s="1" t="s">
        <v>148</v>
      </c>
      <c r="C96" s="1" t="s">
        <v>268</v>
      </c>
      <c r="D96" s="1" t="s">
        <v>221</v>
      </c>
      <c r="E96" s="1" t="s">
        <v>259</v>
      </c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</row>
    <row r="97" spans="1:74" ht="12.75">
      <c r="A97" s="1"/>
      <c r="B97" s="1"/>
      <c r="C97" s="4" t="s">
        <v>157</v>
      </c>
      <c r="E97" s="1"/>
      <c r="F97" s="1"/>
      <c r="G97" s="1">
        <f>COUNTA(G87:G96)</f>
        <v>4</v>
      </c>
      <c r="H97" s="1">
        <f aca="true" t="shared" si="20" ref="H97:BS97">COUNTA(H87:H96)</f>
        <v>4</v>
      </c>
      <c r="I97" s="1">
        <f t="shared" si="20"/>
        <v>3</v>
      </c>
      <c r="J97" s="1">
        <f t="shared" si="20"/>
        <v>4</v>
      </c>
      <c r="K97" s="1">
        <f t="shared" si="20"/>
        <v>3</v>
      </c>
      <c r="L97" s="1">
        <f t="shared" si="20"/>
        <v>1</v>
      </c>
      <c r="M97" s="1">
        <f t="shared" si="20"/>
        <v>3</v>
      </c>
      <c r="N97" s="1">
        <f t="shared" si="20"/>
        <v>1</v>
      </c>
      <c r="O97" s="1">
        <f t="shared" si="20"/>
        <v>1</v>
      </c>
      <c r="P97" s="1">
        <f t="shared" si="20"/>
        <v>1</v>
      </c>
      <c r="Q97" s="1">
        <f t="shared" si="20"/>
        <v>1</v>
      </c>
      <c r="R97" s="1">
        <f t="shared" si="20"/>
        <v>0</v>
      </c>
      <c r="S97" s="1">
        <f t="shared" si="20"/>
        <v>1</v>
      </c>
      <c r="T97" s="1">
        <f t="shared" si="20"/>
        <v>0</v>
      </c>
      <c r="U97" s="1">
        <f t="shared" si="20"/>
        <v>0</v>
      </c>
      <c r="V97" s="1">
        <f t="shared" si="20"/>
        <v>0</v>
      </c>
      <c r="W97" s="1">
        <f t="shared" si="20"/>
        <v>1</v>
      </c>
      <c r="X97" s="1">
        <f t="shared" si="20"/>
        <v>0</v>
      </c>
      <c r="Y97" s="1">
        <f t="shared" si="20"/>
        <v>0</v>
      </c>
      <c r="Z97" s="1">
        <f t="shared" si="20"/>
        <v>1</v>
      </c>
      <c r="AA97" s="1">
        <f t="shared" si="20"/>
        <v>0</v>
      </c>
      <c r="AB97" s="1">
        <f t="shared" si="20"/>
        <v>0</v>
      </c>
      <c r="AC97" s="1">
        <f t="shared" si="20"/>
        <v>0</v>
      </c>
      <c r="AD97" s="1">
        <f t="shared" si="20"/>
        <v>1</v>
      </c>
      <c r="AE97" s="1">
        <f t="shared" si="20"/>
        <v>0</v>
      </c>
      <c r="AF97" s="1">
        <f t="shared" si="20"/>
        <v>1</v>
      </c>
      <c r="AG97" s="1">
        <f t="shared" si="20"/>
        <v>0</v>
      </c>
      <c r="AH97" s="1">
        <f t="shared" si="20"/>
        <v>0</v>
      </c>
      <c r="AI97" s="1">
        <f t="shared" si="20"/>
        <v>0</v>
      </c>
      <c r="AJ97" s="1">
        <f t="shared" si="20"/>
        <v>0</v>
      </c>
      <c r="AK97" s="1">
        <f t="shared" si="20"/>
        <v>1</v>
      </c>
      <c r="AL97" s="1">
        <f t="shared" si="20"/>
        <v>0</v>
      </c>
      <c r="AM97" s="1">
        <f t="shared" si="20"/>
        <v>1</v>
      </c>
      <c r="AN97" s="1">
        <f t="shared" si="20"/>
        <v>0</v>
      </c>
      <c r="AO97" s="1">
        <f t="shared" si="20"/>
        <v>0</v>
      </c>
      <c r="AP97" s="1">
        <f t="shared" si="20"/>
        <v>0</v>
      </c>
      <c r="AQ97" s="1">
        <f t="shared" si="20"/>
        <v>0</v>
      </c>
      <c r="AR97" s="1">
        <f t="shared" si="20"/>
        <v>0</v>
      </c>
      <c r="AS97" s="1">
        <f t="shared" si="20"/>
        <v>0</v>
      </c>
      <c r="AT97" s="1">
        <f t="shared" si="20"/>
        <v>0</v>
      </c>
      <c r="AU97" s="1">
        <f t="shared" si="20"/>
        <v>0</v>
      </c>
      <c r="AV97" s="1">
        <f t="shared" si="20"/>
        <v>0</v>
      </c>
      <c r="AW97" s="1">
        <f t="shared" si="20"/>
        <v>0</v>
      </c>
      <c r="AX97" s="1">
        <f t="shared" si="20"/>
        <v>0</v>
      </c>
      <c r="AY97" s="1">
        <f t="shared" si="20"/>
        <v>0</v>
      </c>
      <c r="AZ97" s="1">
        <f t="shared" si="20"/>
        <v>0</v>
      </c>
      <c r="BA97" s="1">
        <f t="shared" si="20"/>
        <v>0</v>
      </c>
      <c r="BB97" s="1">
        <f t="shared" si="20"/>
        <v>1</v>
      </c>
      <c r="BC97" s="1">
        <f t="shared" si="20"/>
        <v>0</v>
      </c>
      <c r="BD97" s="1">
        <f t="shared" si="20"/>
        <v>0</v>
      </c>
      <c r="BE97" s="1">
        <f t="shared" si="20"/>
        <v>1</v>
      </c>
      <c r="BF97" s="1">
        <f t="shared" si="20"/>
        <v>2</v>
      </c>
      <c r="BG97" s="1">
        <f t="shared" si="20"/>
        <v>1</v>
      </c>
      <c r="BH97" s="1">
        <f t="shared" si="20"/>
        <v>1</v>
      </c>
      <c r="BI97" s="1">
        <f t="shared" si="20"/>
        <v>0</v>
      </c>
      <c r="BJ97" s="1">
        <f t="shared" si="20"/>
        <v>0</v>
      </c>
      <c r="BK97" s="1">
        <f t="shared" si="20"/>
        <v>0</v>
      </c>
      <c r="BL97" s="1">
        <f t="shared" si="20"/>
        <v>1</v>
      </c>
      <c r="BM97" s="1">
        <f t="shared" si="20"/>
        <v>1</v>
      </c>
      <c r="BN97" s="1">
        <f t="shared" si="20"/>
        <v>1</v>
      </c>
      <c r="BO97" s="1">
        <f t="shared" si="20"/>
        <v>0</v>
      </c>
      <c r="BP97" s="1">
        <f t="shared" si="20"/>
        <v>0</v>
      </c>
      <c r="BQ97" s="1">
        <f t="shared" si="20"/>
        <v>0</v>
      </c>
      <c r="BR97" s="1">
        <f t="shared" si="20"/>
        <v>0</v>
      </c>
      <c r="BS97" s="1">
        <f t="shared" si="20"/>
        <v>0</v>
      </c>
      <c r="BT97" s="1">
        <f>COUNTA(BT87:BT96)</f>
        <v>0</v>
      </c>
      <c r="BU97" s="1">
        <f>COUNTA(BU87:BU96)</f>
        <v>0</v>
      </c>
      <c r="BV97" s="1">
        <f>COUNTA(BV87:BV96)</f>
        <v>0</v>
      </c>
    </row>
    <row r="98" spans="1:74" ht="12.75">
      <c r="A98" s="1"/>
      <c r="B98" s="1"/>
      <c r="C98" s="4" t="s">
        <v>158</v>
      </c>
      <c r="E98" s="1"/>
      <c r="F98" s="1"/>
      <c r="G98" s="1" t="str">
        <f>CONCATENATE(G87," ",G88," ",G89," ",G90," ",G91," ",G92," ",G93," ",G94," ",G95," ",G96)</f>
        <v> 15  52 53  54   </v>
      </c>
      <c r="H98" s="1" t="str">
        <f aca="true" t="shared" si="21" ref="H98:BS98">CONCATENATE(H87," ",H88," ",H89," ",H90," ",H91," ",H92," ",H93," ",H94," ",H95," ",H96)</f>
        <v> 15  52 53  54   </v>
      </c>
      <c r="I98" s="1" t="str">
        <f t="shared" si="21"/>
        <v>   52 53  54   </v>
      </c>
      <c r="J98" s="1" t="str">
        <f t="shared" si="21"/>
        <v> 15  52 53  54   </v>
      </c>
      <c r="K98" s="1" t="str">
        <f t="shared" si="21"/>
        <v>1  25 52      </v>
      </c>
      <c r="L98" s="1" t="str">
        <f t="shared" si="21"/>
        <v> 15        </v>
      </c>
      <c r="M98" s="1" t="str">
        <f t="shared" si="21"/>
        <v>  25 52   54   </v>
      </c>
      <c r="N98" s="1" t="str">
        <f t="shared" si="21"/>
        <v>   52      </v>
      </c>
      <c r="O98" s="1" t="str">
        <f t="shared" si="21"/>
        <v>   52      </v>
      </c>
      <c r="P98" s="1" t="str">
        <f t="shared" si="21"/>
        <v>1         </v>
      </c>
      <c r="Q98" s="1" t="str">
        <f t="shared" si="21"/>
        <v>    53     </v>
      </c>
      <c r="R98" s="1" t="str">
        <f t="shared" si="21"/>
        <v>         </v>
      </c>
      <c r="S98" s="1" t="str">
        <f t="shared" si="21"/>
        <v> 15        </v>
      </c>
      <c r="T98" s="1" t="str">
        <f t="shared" si="21"/>
        <v>         </v>
      </c>
      <c r="U98" s="1" t="str">
        <f t="shared" si="21"/>
        <v>         </v>
      </c>
      <c r="V98" s="1" t="str">
        <f t="shared" si="21"/>
        <v>         </v>
      </c>
      <c r="W98" s="1" t="str">
        <f t="shared" si="21"/>
        <v> 15        </v>
      </c>
      <c r="X98" s="1" t="str">
        <f t="shared" si="21"/>
        <v>         </v>
      </c>
      <c r="Y98" s="1" t="str">
        <f t="shared" si="21"/>
        <v>         </v>
      </c>
      <c r="Z98" s="1" t="str">
        <f t="shared" si="21"/>
        <v>   52 (haze index)      </v>
      </c>
      <c r="AA98" s="1" t="str">
        <f t="shared" si="21"/>
        <v>         </v>
      </c>
      <c r="AB98" s="1" t="str">
        <f t="shared" si="21"/>
        <v>         </v>
      </c>
      <c r="AC98" s="1" t="str">
        <f t="shared" si="21"/>
        <v>         </v>
      </c>
      <c r="AD98" s="1" t="str">
        <f t="shared" si="21"/>
        <v> 15        </v>
      </c>
      <c r="AE98" s="1" t="str">
        <f t="shared" si="21"/>
        <v>         </v>
      </c>
      <c r="AF98" s="1" t="str">
        <f t="shared" si="21"/>
        <v>   52      </v>
      </c>
      <c r="AG98" s="1" t="str">
        <f t="shared" si="21"/>
        <v>         </v>
      </c>
      <c r="AH98" s="1" t="str">
        <f t="shared" si="21"/>
        <v>         </v>
      </c>
      <c r="AI98" s="1" t="str">
        <f t="shared" si="21"/>
        <v>         </v>
      </c>
      <c r="AJ98" s="1" t="str">
        <f t="shared" si="21"/>
        <v>         </v>
      </c>
      <c r="AK98" s="1" t="str">
        <f t="shared" si="21"/>
        <v> 15        </v>
      </c>
      <c r="AL98" s="1" t="str">
        <f t="shared" si="21"/>
        <v>         </v>
      </c>
      <c r="AM98" s="1" t="str">
        <f t="shared" si="21"/>
        <v>  25       </v>
      </c>
      <c r="AN98" s="1" t="str">
        <f t="shared" si="21"/>
        <v>         </v>
      </c>
      <c r="AO98" s="1" t="str">
        <f t="shared" si="21"/>
        <v>         </v>
      </c>
      <c r="AP98" s="1" t="str">
        <f t="shared" si="21"/>
        <v>         </v>
      </c>
      <c r="AQ98" s="1" t="str">
        <f t="shared" si="21"/>
        <v>         </v>
      </c>
      <c r="AR98" s="1" t="str">
        <f t="shared" si="21"/>
        <v>         </v>
      </c>
      <c r="AS98" s="1" t="str">
        <f t="shared" si="21"/>
        <v>         </v>
      </c>
      <c r="AT98" s="1" t="str">
        <f t="shared" si="21"/>
        <v>         </v>
      </c>
      <c r="AU98" s="1" t="str">
        <f t="shared" si="21"/>
        <v>         </v>
      </c>
      <c r="AV98" s="1" t="str">
        <f t="shared" si="21"/>
        <v>         </v>
      </c>
      <c r="AW98" s="1" t="str">
        <f t="shared" si="21"/>
        <v>         </v>
      </c>
      <c r="AX98" s="1" t="str">
        <f t="shared" si="21"/>
        <v>         </v>
      </c>
      <c r="AY98" s="1" t="str">
        <f t="shared" si="21"/>
        <v>         </v>
      </c>
      <c r="AZ98" s="1" t="str">
        <f t="shared" si="21"/>
        <v>         </v>
      </c>
      <c r="BA98" s="1" t="str">
        <f t="shared" si="21"/>
        <v>         </v>
      </c>
      <c r="BB98" s="1" t="str">
        <f t="shared" si="21"/>
        <v>   52      </v>
      </c>
      <c r="BC98" s="1" t="str">
        <f t="shared" si="21"/>
        <v>         </v>
      </c>
      <c r="BD98" s="1" t="str">
        <f t="shared" si="21"/>
        <v>         </v>
      </c>
      <c r="BE98" s="1" t="str">
        <f t="shared" si="21"/>
        <v>          </v>
      </c>
      <c r="BF98" s="1" t="str">
        <f t="shared" si="21"/>
        <v>1 15        </v>
      </c>
      <c r="BG98" s="1" t="str">
        <f t="shared" si="21"/>
        <v> 15        </v>
      </c>
      <c r="BH98" s="1" t="str">
        <f t="shared" si="21"/>
        <v> 15        </v>
      </c>
      <c r="BI98" s="1" t="str">
        <f t="shared" si="21"/>
        <v>         </v>
      </c>
      <c r="BJ98" s="1" t="str">
        <f t="shared" si="21"/>
        <v>         </v>
      </c>
      <c r="BK98" s="1" t="str">
        <f t="shared" si="21"/>
        <v>         </v>
      </c>
      <c r="BL98" s="1" t="str">
        <f t="shared" si="21"/>
        <v> 15        </v>
      </c>
      <c r="BM98" s="1" t="str">
        <f t="shared" si="21"/>
        <v> 15        </v>
      </c>
      <c r="BN98" s="1" t="str">
        <f t="shared" si="21"/>
        <v> 15        </v>
      </c>
      <c r="BO98" s="1" t="str">
        <f t="shared" si="21"/>
        <v>         </v>
      </c>
      <c r="BP98" s="1" t="str">
        <f t="shared" si="21"/>
        <v>         </v>
      </c>
      <c r="BQ98" s="1" t="str">
        <f t="shared" si="21"/>
        <v>         </v>
      </c>
      <c r="BR98" s="1" t="str">
        <f t="shared" si="21"/>
        <v>         </v>
      </c>
      <c r="BS98" s="1" t="str">
        <f t="shared" si="21"/>
        <v>         </v>
      </c>
      <c r="BT98" s="1" t="str">
        <f>CONCATENATE(BT87," ",BT88," ",BT89," ",BT90," ",BT91," ",BT92," ",BT93," ",BT94," ",BT95," ",BT96)</f>
        <v>         </v>
      </c>
      <c r="BU98" s="1" t="str">
        <f>CONCATENATE(BU87," ",BU88," ",BU89," ",BU90," ",BU91," ",BU92," ",BU93," ",BU94," ",BU95," ",BU96)</f>
        <v>         </v>
      </c>
      <c r="BV98" s="1" t="str">
        <f>CONCATENATE(BV87," ",BV88," ",BV89," ",BV90," ",BV91," ",BV92," ",BV93," ",BV94," ",BV95," ",BV96)</f>
        <v>         </v>
      </c>
    </row>
    <row r="99" spans="1:74" ht="12.75">
      <c r="A99" s="1"/>
      <c r="B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</row>
    <row r="100" spans="1:74" ht="12.75">
      <c r="A100" s="1"/>
      <c r="B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</row>
    <row r="101" spans="1:74" ht="12.75">
      <c r="A101" s="1">
        <v>22</v>
      </c>
      <c r="B101" s="1" t="s">
        <v>338</v>
      </c>
      <c r="C101" s="1" t="s">
        <v>211</v>
      </c>
      <c r="D101" s="1" t="s">
        <v>220</v>
      </c>
      <c r="E101" s="2" t="s">
        <v>259</v>
      </c>
      <c r="F101" s="2"/>
      <c r="G101" s="1">
        <v>22</v>
      </c>
      <c r="H101" s="1">
        <v>22</v>
      </c>
      <c r="I101" s="1">
        <v>22</v>
      </c>
      <c r="J101" s="1"/>
      <c r="K101" s="1"/>
      <c r="L101" s="1">
        <v>22</v>
      </c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>
        <v>22</v>
      </c>
      <c r="BE101" s="1">
        <v>22</v>
      </c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</row>
    <row r="102" spans="1:74" ht="12.75">
      <c r="A102" s="1">
        <v>29</v>
      </c>
      <c r="B102" s="1" t="s">
        <v>257</v>
      </c>
      <c r="C102" s="1" t="s">
        <v>212</v>
      </c>
      <c r="D102" s="1" t="s">
        <v>220</v>
      </c>
      <c r="E102" s="1" t="s">
        <v>259</v>
      </c>
      <c r="F102" s="1"/>
      <c r="G102" s="1">
        <v>29</v>
      </c>
      <c r="H102" s="1">
        <v>29</v>
      </c>
      <c r="I102" s="1" t="s">
        <v>262</v>
      </c>
      <c r="J102" s="1">
        <v>29</v>
      </c>
      <c r="K102" s="1">
        <v>29</v>
      </c>
      <c r="L102" s="1">
        <v>29</v>
      </c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</row>
    <row r="103" spans="1:74" ht="12.75">
      <c r="A103" s="1">
        <v>51</v>
      </c>
      <c r="B103" s="1" t="s">
        <v>139</v>
      </c>
      <c r="C103" s="1" t="s">
        <v>211</v>
      </c>
      <c r="D103" s="1" t="s">
        <v>220</v>
      </c>
      <c r="E103" s="1" t="s">
        <v>259</v>
      </c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</row>
    <row r="104" spans="1:74" ht="12.75">
      <c r="A104" s="1">
        <v>41</v>
      </c>
      <c r="B104" s="1" t="s">
        <v>294</v>
      </c>
      <c r="C104" s="1" t="s">
        <v>295</v>
      </c>
      <c r="D104" s="1" t="s">
        <v>220</v>
      </c>
      <c r="E104" s="1" t="s">
        <v>259</v>
      </c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</row>
    <row r="105" spans="1:74" ht="12.75">
      <c r="A105" s="1"/>
      <c r="B105" s="1"/>
      <c r="C105" s="4" t="s">
        <v>157</v>
      </c>
      <c r="E105" s="1"/>
      <c r="F105" s="1"/>
      <c r="G105" s="1">
        <f>COUNTA(G101:G104)</f>
        <v>2</v>
      </c>
      <c r="H105" s="1">
        <f aca="true" t="shared" si="22" ref="H105:BS105">COUNTA(H101:H104)</f>
        <v>2</v>
      </c>
      <c r="I105" s="1">
        <f t="shared" si="22"/>
        <v>2</v>
      </c>
      <c r="J105" s="1">
        <f t="shared" si="22"/>
        <v>1</v>
      </c>
      <c r="K105" s="1">
        <f t="shared" si="22"/>
        <v>1</v>
      </c>
      <c r="L105" s="1">
        <f t="shared" si="22"/>
        <v>2</v>
      </c>
      <c r="M105" s="1">
        <f t="shared" si="22"/>
        <v>0</v>
      </c>
      <c r="N105" s="1">
        <f t="shared" si="22"/>
        <v>0</v>
      </c>
      <c r="O105" s="1">
        <f t="shared" si="22"/>
        <v>0</v>
      </c>
      <c r="P105" s="1">
        <f t="shared" si="22"/>
        <v>0</v>
      </c>
      <c r="Q105" s="1">
        <f t="shared" si="22"/>
        <v>0</v>
      </c>
      <c r="R105" s="1">
        <f t="shared" si="22"/>
        <v>0</v>
      </c>
      <c r="S105" s="1">
        <f t="shared" si="22"/>
        <v>0</v>
      </c>
      <c r="T105" s="1">
        <f t="shared" si="22"/>
        <v>0</v>
      </c>
      <c r="U105" s="1">
        <f t="shared" si="22"/>
        <v>0</v>
      </c>
      <c r="V105" s="1">
        <f t="shared" si="22"/>
        <v>0</v>
      </c>
      <c r="W105" s="1">
        <f t="shared" si="22"/>
        <v>0</v>
      </c>
      <c r="X105" s="1">
        <f t="shared" si="22"/>
        <v>0</v>
      </c>
      <c r="Y105" s="1">
        <f t="shared" si="22"/>
        <v>0</v>
      </c>
      <c r="Z105" s="1">
        <f t="shared" si="22"/>
        <v>0</v>
      </c>
      <c r="AA105" s="1">
        <f t="shared" si="22"/>
        <v>0</v>
      </c>
      <c r="AB105" s="1">
        <f t="shared" si="22"/>
        <v>0</v>
      </c>
      <c r="AC105" s="1">
        <f t="shared" si="22"/>
        <v>0</v>
      </c>
      <c r="AD105" s="1">
        <f t="shared" si="22"/>
        <v>0</v>
      </c>
      <c r="AE105" s="1">
        <f t="shared" si="22"/>
        <v>0</v>
      </c>
      <c r="AF105" s="1">
        <f t="shared" si="22"/>
        <v>0</v>
      </c>
      <c r="AG105" s="1">
        <f t="shared" si="22"/>
        <v>0</v>
      </c>
      <c r="AH105" s="1">
        <f t="shared" si="22"/>
        <v>0</v>
      </c>
      <c r="AI105" s="1">
        <f t="shared" si="22"/>
        <v>0</v>
      </c>
      <c r="AJ105" s="1">
        <f t="shared" si="22"/>
        <v>0</v>
      </c>
      <c r="AK105" s="1">
        <f t="shared" si="22"/>
        <v>0</v>
      </c>
      <c r="AL105" s="1">
        <f t="shared" si="22"/>
        <v>0</v>
      </c>
      <c r="AM105" s="1">
        <f t="shared" si="22"/>
        <v>0</v>
      </c>
      <c r="AN105" s="1">
        <f t="shared" si="22"/>
        <v>0</v>
      </c>
      <c r="AO105" s="1">
        <f t="shared" si="22"/>
        <v>0</v>
      </c>
      <c r="AP105" s="1">
        <f t="shared" si="22"/>
        <v>0</v>
      </c>
      <c r="AQ105" s="1">
        <f t="shared" si="22"/>
        <v>0</v>
      </c>
      <c r="AR105" s="1">
        <f t="shared" si="22"/>
        <v>0</v>
      </c>
      <c r="AS105" s="1">
        <f t="shared" si="22"/>
        <v>0</v>
      </c>
      <c r="AT105" s="1">
        <f t="shared" si="22"/>
        <v>0</v>
      </c>
      <c r="AU105" s="1">
        <f t="shared" si="22"/>
        <v>0</v>
      </c>
      <c r="AV105" s="1">
        <f t="shared" si="22"/>
        <v>0</v>
      </c>
      <c r="AW105" s="1">
        <f t="shared" si="22"/>
        <v>0</v>
      </c>
      <c r="AX105" s="1">
        <f t="shared" si="22"/>
        <v>0</v>
      </c>
      <c r="AY105" s="1">
        <f t="shared" si="22"/>
        <v>0</v>
      </c>
      <c r="AZ105" s="1">
        <f t="shared" si="22"/>
        <v>0</v>
      </c>
      <c r="BA105" s="1">
        <f t="shared" si="22"/>
        <v>0</v>
      </c>
      <c r="BB105" s="1">
        <f t="shared" si="22"/>
        <v>0</v>
      </c>
      <c r="BC105" s="1">
        <f t="shared" si="22"/>
        <v>0</v>
      </c>
      <c r="BD105" s="1">
        <f t="shared" si="22"/>
        <v>1</v>
      </c>
      <c r="BE105" s="1">
        <f t="shared" si="22"/>
        <v>1</v>
      </c>
      <c r="BF105" s="1">
        <f t="shared" si="22"/>
        <v>0</v>
      </c>
      <c r="BG105" s="1">
        <f t="shared" si="22"/>
        <v>0</v>
      </c>
      <c r="BH105" s="1">
        <f t="shared" si="22"/>
        <v>0</v>
      </c>
      <c r="BI105" s="1">
        <f t="shared" si="22"/>
        <v>0</v>
      </c>
      <c r="BJ105" s="1">
        <f t="shared" si="22"/>
        <v>0</v>
      </c>
      <c r="BK105" s="1">
        <f t="shared" si="22"/>
        <v>0</v>
      </c>
      <c r="BL105" s="1">
        <f t="shared" si="22"/>
        <v>0</v>
      </c>
      <c r="BM105" s="1">
        <f t="shared" si="22"/>
        <v>0</v>
      </c>
      <c r="BN105" s="1">
        <f t="shared" si="22"/>
        <v>0</v>
      </c>
      <c r="BO105" s="1">
        <f t="shared" si="22"/>
        <v>0</v>
      </c>
      <c r="BP105" s="1">
        <f t="shared" si="22"/>
        <v>0</v>
      </c>
      <c r="BQ105" s="1">
        <f t="shared" si="22"/>
        <v>0</v>
      </c>
      <c r="BR105" s="1">
        <f t="shared" si="22"/>
        <v>0</v>
      </c>
      <c r="BS105" s="1">
        <f t="shared" si="22"/>
        <v>0</v>
      </c>
      <c r="BT105" s="1">
        <f>COUNTA(BT101:BT104)</f>
        <v>0</v>
      </c>
      <c r="BU105" s="1">
        <f>COUNTA(BU101:BU104)</f>
        <v>0</v>
      </c>
      <c r="BV105" s="1">
        <f>COUNTA(BV101:BV104)</f>
        <v>0</v>
      </c>
    </row>
    <row r="106" spans="1:74" ht="12.75">
      <c r="A106" s="1"/>
      <c r="B106" s="1"/>
      <c r="C106" s="4" t="s">
        <v>158</v>
      </c>
      <c r="E106" s="1"/>
      <c r="F106" s="1"/>
      <c r="G106" s="1" t="str">
        <f>CONCATENATE(G101," ",G102," ",G103," ",G104)</f>
        <v>22 29  </v>
      </c>
      <c r="H106" s="1" t="str">
        <f aca="true" t="shared" si="23" ref="H106:BS106">CONCATENATE(H101," ",H102," ",H103," ",H104)</f>
        <v>22 29  </v>
      </c>
      <c r="I106" s="1" t="str">
        <f t="shared" si="23"/>
        <v>22 29 (TSP/PM10)  </v>
      </c>
      <c r="J106" s="1" t="str">
        <f t="shared" si="23"/>
        <v> 29  </v>
      </c>
      <c r="K106" s="1" t="str">
        <f t="shared" si="23"/>
        <v> 29  </v>
      </c>
      <c r="L106" s="1" t="str">
        <f t="shared" si="23"/>
        <v>22 29  </v>
      </c>
      <c r="M106" s="1" t="str">
        <f t="shared" si="23"/>
        <v>   </v>
      </c>
      <c r="N106" s="1" t="str">
        <f t="shared" si="23"/>
        <v>   </v>
      </c>
      <c r="O106" s="1" t="str">
        <f t="shared" si="23"/>
        <v>   </v>
      </c>
      <c r="P106" s="1" t="str">
        <f t="shared" si="23"/>
        <v>   </v>
      </c>
      <c r="Q106" s="1" t="str">
        <f t="shared" si="23"/>
        <v>   </v>
      </c>
      <c r="R106" s="1" t="str">
        <f t="shared" si="23"/>
        <v>   </v>
      </c>
      <c r="S106" s="1" t="str">
        <f t="shared" si="23"/>
        <v>   </v>
      </c>
      <c r="T106" s="1" t="str">
        <f t="shared" si="23"/>
        <v>   </v>
      </c>
      <c r="U106" s="1" t="str">
        <f t="shared" si="23"/>
        <v>   </v>
      </c>
      <c r="V106" s="1" t="str">
        <f t="shared" si="23"/>
        <v>   </v>
      </c>
      <c r="W106" s="1" t="str">
        <f t="shared" si="23"/>
        <v>   </v>
      </c>
      <c r="X106" s="1" t="str">
        <f t="shared" si="23"/>
        <v>   </v>
      </c>
      <c r="Y106" s="1" t="str">
        <f t="shared" si="23"/>
        <v>   </v>
      </c>
      <c r="Z106" s="1" t="str">
        <f t="shared" si="23"/>
        <v>   </v>
      </c>
      <c r="AA106" s="1" t="str">
        <f t="shared" si="23"/>
        <v>   </v>
      </c>
      <c r="AB106" s="1" t="str">
        <f t="shared" si="23"/>
        <v>   </v>
      </c>
      <c r="AC106" s="1" t="str">
        <f t="shared" si="23"/>
        <v>   </v>
      </c>
      <c r="AD106" s="1" t="str">
        <f t="shared" si="23"/>
        <v>   </v>
      </c>
      <c r="AE106" s="1" t="str">
        <f t="shared" si="23"/>
        <v>   </v>
      </c>
      <c r="AF106" s="1" t="str">
        <f t="shared" si="23"/>
        <v>   </v>
      </c>
      <c r="AG106" s="1" t="str">
        <f t="shared" si="23"/>
        <v>   </v>
      </c>
      <c r="AH106" s="1" t="str">
        <f t="shared" si="23"/>
        <v>   </v>
      </c>
      <c r="AI106" s="1" t="str">
        <f t="shared" si="23"/>
        <v>   </v>
      </c>
      <c r="AJ106" s="1" t="str">
        <f t="shared" si="23"/>
        <v>   </v>
      </c>
      <c r="AK106" s="1" t="str">
        <f t="shared" si="23"/>
        <v>   </v>
      </c>
      <c r="AL106" s="1" t="str">
        <f t="shared" si="23"/>
        <v>   </v>
      </c>
      <c r="AM106" s="1" t="str">
        <f t="shared" si="23"/>
        <v>   </v>
      </c>
      <c r="AN106" s="1" t="str">
        <f t="shared" si="23"/>
        <v>   </v>
      </c>
      <c r="AO106" s="1" t="str">
        <f t="shared" si="23"/>
        <v>   </v>
      </c>
      <c r="AP106" s="1" t="str">
        <f t="shared" si="23"/>
        <v>   </v>
      </c>
      <c r="AQ106" s="1" t="str">
        <f t="shared" si="23"/>
        <v>   </v>
      </c>
      <c r="AR106" s="1" t="str">
        <f t="shared" si="23"/>
        <v>   </v>
      </c>
      <c r="AS106" s="1" t="str">
        <f t="shared" si="23"/>
        <v>   </v>
      </c>
      <c r="AT106" s="1" t="str">
        <f t="shared" si="23"/>
        <v>   </v>
      </c>
      <c r="AU106" s="1" t="str">
        <f t="shared" si="23"/>
        <v>   </v>
      </c>
      <c r="AV106" s="1" t="str">
        <f t="shared" si="23"/>
        <v>   </v>
      </c>
      <c r="AW106" s="1" t="str">
        <f t="shared" si="23"/>
        <v>   </v>
      </c>
      <c r="AX106" s="1" t="str">
        <f t="shared" si="23"/>
        <v>   </v>
      </c>
      <c r="AY106" s="1" t="str">
        <f t="shared" si="23"/>
        <v>   </v>
      </c>
      <c r="AZ106" s="1" t="str">
        <f t="shared" si="23"/>
        <v>   </v>
      </c>
      <c r="BA106" s="1" t="str">
        <f t="shared" si="23"/>
        <v>   </v>
      </c>
      <c r="BB106" s="1" t="str">
        <f t="shared" si="23"/>
        <v>   </v>
      </c>
      <c r="BC106" s="1" t="str">
        <f t="shared" si="23"/>
        <v>   </v>
      </c>
      <c r="BD106" s="1" t="str">
        <f t="shared" si="23"/>
        <v>22   </v>
      </c>
      <c r="BE106" s="1" t="str">
        <f t="shared" si="23"/>
        <v>22   </v>
      </c>
      <c r="BF106" s="1" t="str">
        <f t="shared" si="23"/>
        <v>   </v>
      </c>
      <c r="BG106" s="1" t="str">
        <f t="shared" si="23"/>
        <v>   </v>
      </c>
      <c r="BH106" s="1" t="str">
        <f t="shared" si="23"/>
        <v>   </v>
      </c>
      <c r="BI106" s="1" t="str">
        <f t="shared" si="23"/>
        <v>   </v>
      </c>
      <c r="BJ106" s="1" t="str">
        <f t="shared" si="23"/>
        <v>   </v>
      </c>
      <c r="BK106" s="1" t="str">
        <f t="shared" si="23"/>
        <v>   </v>
      </c>
      <c r="BL106" s="1" t="str">
        <f t="shared" si="23"/>
        <v>   </v>
      </c>
      <c r="BM106" s="1" t="str">
        <f t="shared" si="23"/>
        <v>   </v>
      </c>
      <c r="BN106" s="1" t="str">
        <f t="shared" si="23"/>
        <v>   </v>
      </c>
      <c r="BO106" s="1" t="str">
        <f t="shared" si="23"/>
        <v>   </v>
      </c>
      <c r="BP106" s="1" t="str">
        <f t="shared" si="23"/>
        <v>   </v>
      </c>
      <c r="BQ106" s="1" t="str">
        <f t="shared" si="23"/>
        <v>   </v>
      </c>
      <c r="BR106" s="1" t="str">
        <f t="shared" si="23"/>
        <v>   </v>
      </c>
      <c r="BS106" s="1" t="str">
        <f t="shared" si="23"/>
        <v>   </v>
      </c>
      <c r="BT106" s="1" t="str">
        <f>CONCATENATE(BT101," ",BT102," ",BT103," ",BT104)</f>
        <v>   </v>
      </c>
      <c r="BU106" s="1" t="str">
        <f>CONCATENATE(BU101," ",BU102," ",BU103," ",BU104)</f>
        <v>   </v>
      </c>
      <c r="BV106" s="1" t="str">
        <f>CONCATENATE(BV101," ",BV102," ",BV103," ",BV104)</f>
        <v>   </v>
      </c>
    </row>
    <row r="107" spans="1:74" ht="12.75">
      <c r="A107" s="1"/>
      <c r="B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</row>
    <row r="108" spans="1:74" ht="12.75">
      <c r="A108" s="1"/>
      <c r="B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</row>
    <row r="109" spans="1:74" ht="12.75">
      <c r="A109" s="1">
        <v>3</v>
      </c>
      <c r="B109" s="1" t="s">
        <v>307</v>
      </c>
      <c r="C109" s="1" t="s">
        <v>212</v>
      </c>
      <c r="D109" s="1" t="s">
        <v>214</v>
      </c>
      <c r="E109" s="2" t="s">
        <v>259</v>
      </c>
      <c r="F109" s="2"/>
      <c r="G109" s="1">
        <v>3</v>
      </c>
      <c r="H109" s="1"/>
      <c r="I109" s="1">
        <v>3</v>
      </c>
      <c r="J109" s="1">
        <v>3</v>
      </c>
      <c r="K109" s="1">
        <v>3</v>
      </c>
      <c r="L109" s="1"/>
      <c r="M109" s="1">
        <v>3</v>
      </c>
      <c r="N109" s="1"/>
      <c r="O109" s="1">
        <v>3</v>
      </c>
      <c r="P109" s="1">
        <v>3</v>
      </c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>
        <v>3</v>
      </c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</row>
    <row r="110" spans="1:74" ht="12.75">
      <c r="A110" s="1">
        <v>4</v>
      </c>
      <c r="B110" s="1" t="s">
        <v>309</v>
      </c>
      <c r="C110" s="1" t="s">
        <v>211</v>
      </c>
      <c r="D110" s="1" t="s">
        <v>214</v>
      </c>
      <c r="E110" s="2" t="s">
        <v>259</v>
      </c>
      <c r="F110" s="2"/>
      <c r="G110" s="1">
        <v>4</v>
      </c>
      <c r="H110" s="1">
        <v>4</v>
      </c>
      <c r="I110" s="1">
        <v>4</v>
      </c>
      <c r="J110" s="1"/>
      <c r="K110" s="1">
        <v>4</v>
      </c>
      <c r="L110" s="1"/>
      <c r="M110" s="1"/>
      <c r="N110" s="1"/>
      <c r="O110" s="1"/>
      <c r="P110" s="1">
        <v>4</v>
      </c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</row>
    <row r="111" spans="1:74" ht="12.75">
      <c r="A111" s="1"/>
      <c r="B111" s="1"/>
      <c r="C111" s="4" t="s">
        <v>157</v>
      </c>
      <c r="E111" s="2"/>
      <c r="F111" s="2"/>
      <c r="G111" s="1">
        <f>COUNTA(G109:G110)</f>
        <v>2</v>
      </c>
      <c r="H111" s="1">
        <f aca="true" t="shared" si="24" ref="H111:BS111">COUNTA(H109:H110)</f>
        <v>1</v>
      </c>
      <c r="I111" s="1">
        <f t="shared" si="24"/>
        <v>2</v>
      </c>
      <c r="J111" s="1">
        <f t="shared" si="24"/>
        <v>1</v>
      </c>
      <c r="K111" s="1">
        <f t="shared" si="24"/>
        <v>2</v>
      </c>
      <c r="L111" s="1">
        <f t="shared" si="24"/>
        <v>0</v>
      </c>
      <c r="M111" s="1">
        <f t="shared" si="24"/>
        <v>1</v>
      </c>
      <c r="N111" s="1">
        <f t="shared" si="24"/>
        <v>0</v>
      </c>
      <c r="O111" s="1">
        <f t="shared" si="24"/>
        <v>1</v>
      </c>
      <c r="P111" s="1">
        <f t="shared" si="24"/>
        <v>2</v>
      </c>
      <c r="Q111" s="1">
        <f t="shared" si="24"/>
        <v>0</v>
      </c>
      <c r="R111" s="1">
        <f t="shared" si="24"/>
        <v>0</v>
      </c>
      <c r="S111" s="1">
        <f t="shared" si="24"/>
        <v>0</v>
      </c>
      <c r="T111" s="1">
        <f t="shared" si="24"/>
        <v>0</v>
      </c>
      <c r="U111" s="1">
        <f t="shared" si="24"/>
        <v>0</v>
      </c>
      <c r="V111" s="1">
        <f t="shared" si="24"/>
        <v>0</v>
      </c>
      <c r="W111" s="1">
        <f t="shared" si="24"/>
        <v>0</v>
      </c>
      <c r="X111" s="1">
        <f t="shared" si="24"/>
        <v>0</v>
      </c>
      <c r="Y111" s="1">
        <f t="shared" si="24"/>
        <v>0</v>
      </c>
      <c r="Z111" s="1">
        <f t="shared" si="24"/>
        <v>0</v>
      </c>
      <c r="AA111" s="1">
        <f t="shared" si="24"/>
        <v>1</v>
      </c>
      <c r="AB111" s="1">
        <f t="shared" si="24"/>
        <v>0</v>
      </c>
      <c r="AC111" s="1">
        <f t="shared" si="24"/>
        <v>0</v>
      </c>
      <c r="AD111" s="1">
        <f t="shared" si="24"/>
        <v>0</v>
      </c>
      <c r="AE111" s="1">
        <f t="shared" si="24"/>
        <v>0</v>
      </c>
      <c r="AF111" s="1">
        <f t="shared" si="24"/>
        <v>0</v>
      </c>
      <c r="AG111" s="1">
        <f t="shared" si="24"/>
        <v>0</v>
      </c>
      <c r="AH111" s="1">
        <f t="shared" si="24"/>
        <v>0</v>
      </c>
      <c r="AI111" s="1">
        <f t="shared" si="24"/>
        <v>0</v>
      </c>
      <c r="AJ111" s="1">
        <f t="shared" si="24"/>
        <v>0</v>
      </c>
      <c r="AK111" s="1">
        <f t="shared" si="24"/>
        <v>0</v>
      </c>
      <c r="AL111" s="1">
        <f t="shared" si="24"/>
        <v>0</v>
      </c>
      <c r="AM111" s="1">
        <f t="shared" si="24"/>
        <v>0</v>
      </c>
      <c r="AN111" s="1">
        <f t="shared" si="24"/>
        <v>0</v>
      </c>
      <c r="AO111" s="1">
        <f t="shared" si="24"/>
        <v>0</v>
      </c>
      <c r="AP111" s="1">
        <f t="shared" si="24"/>
        <v>0</v>
      </c>
      <c r="AQ111" s="1">
        <f t="shared" si="24"/>
        <v>0</v>
      </c>
      <c r="AR111" s="1">
        <f t="shared" si="24"/>
        <v>0</v>
      </c>
      <c r="AS111" s="1">
        <f t="shared" si="24"/>
        <v>0</v>
      </c>
      <c r="AT111" s="1">
        <f t="shared" si="24"/>
        <v>0</v>
      </c>
      <c r="AU111" s="1">
        <f t="shared" si="24"/>
        <v>0</v>
      </c>
      <c r="AV111" s="1">
        <f t="shared" si="24"/>
        <v>0</v>
      </c>
      <c r="AW111" s="1">
        <f t="shared" si="24"/>
        <v>0</v>
      </c>
      <c r="AX111" s="1">
        <f t="shared" si="24"/>
        <v>0</v>
      </c>
      <c r="AY111" s="1">
        <f t="shared" si="24"/>
        <v>0</v>
      </c>
      <c r="AZ111" s="1">
        <f t="shared" si="24"/>
        <v>0</v>
      </c>
      <c r="BA111" s="1">
        <f t="shared" si="24"/>
        <v>0</v>
      </c>
      <c r="BB111" s="1">
        <f t="shared" si="24"/>
        <v>0</v>
      </c>
      <c r="BC111" s="1">
        <f t="shared" si="24"/>
        <v>0</v>
      </c>
      <c r="BD111" s="1">
        <f t="shared" si="24"/>
        <v>0</v>
      </c>
      <c r="BE111" s="1">
        <f t="shared" si="24"/>
        <v>0</v>
      </c>
      <c r="BF111" s="1">
        <f t="shared" si="24"/>
        <v>0</v>
      </c>
      <c r="BG111" s="1">
        <f t="shared" si="24"/>
        <v>0</v>
      </c>
      <c r="BH111" s="1">
        <f t="shared" si="24"/>
        <v>0</v>
      </c>
      <c r="BI111" s="1">
        <f t="shared" si="24"/>
        <v>0</v>
      </c>
      <c r="BJ111" s="1">
        <f t="shared" si="24"/>
        <v>0</v>
      </c>
      <c r="BK111" s="1">
        <f t="shared" si="24"/>
        <v>0</v>
      </c>
      <c r="BL111" s="1">
        <f t="shared" si="24"/>
        <v>0</v>
      </c>
      <c r="BM111" s="1">
        <f t="shared" si="24"/>
        <v>0</v>
      </c>
      <c r="BN111" s="1">
        <f t="shared" si="24"/>
        <v>0</v>
      </c>
      <c r="BO111" s="1">
        <f t="shared" si="24"/>
        <v>0</v>
      </c>
      <c r="BP111" s="1">
        <f t="shared" si="24"/>
        <v>0</v>
      </c>
      <c r="BQ111" s="1">
        <f t="shared" si="24"/>
        <v>0</v>
      </c>
      <c r="BR111" s="1">
        <f t="shared" si="24"/>
        <v>0</v>
      </c>
      <c r="BS111" s="1">
        <f t="shared" si="24"/>
        <v>0</v>
      </c>
      <c r="BT111" s="1">
        <f>COUNTA(BT109:BT110)</f>
        <v>0</v>
      </c>
      <c r="BU111" s="1">
        <f>COUNTA(BU109:BU110)</f>
        <v>0</v>
      </c>
      <c r="BV111" s="1">
        <f>COUNTA(BV109:BV110)</f>
        <v>0</v>
      </c>
    </row>
    <row r="112" spans="1:74" ht="12.75">
      <c r="A112" s="1"/>
      <c r="B112" s="1"/>
      <c r="C112" s="4" t="s">
        <v>158</v>
      </c>
      <c r="E112" s="2"/>
      <c r="F112" s="2"/>
      <c r="G112" s="1" t="str">
        <f>CONCATENATE(G109," ",G110)</f>
        <v>3 4</v>
      </c>
      <c r="H112" s="1" t="str">
        <f aca="true" t="shared" si="25" ref="H112:BS112">CONCATENATE(H109," ",H110)</f>
        <v> 4</v>
      </c>
      <c r="I112" s="1" t="str">
        <f t="shared" si="25"/>
        <v>3 4</v>
      </c>
      <c r="J112" s="1" t="str">
        <f t="shared" si="25"/>
        <v>3 </v>
      </c>
      <c r="K112" s="1" t="str">
        <f t="shared" si="25"/>
        <v>3 4</v>
      </c>
      <c r="L112" s="1" t="str">
        <f t="shared" si="25"/>
        <v> </v>
      </c>
      <c r="M112" s="1" t="str">
        <f t="shared" si="25"/>
        <v>3 </v>
      </c>
      <c r="N112" s="1" t="str">
        <f t="shared" si="25"/>
        <v> </v>
      </c>
      <c r="O112" s="1" t="str">
        <f t="shared" si="25"/>
        <v>3 </v>
      </c>
      <c r="P112" s="1" t="str">
        <f t="shared" si="25"/>
        <v>3 4</v>
      </c>
      <c r="Q112" s="1" t="str">
        <f t="shared" si="25"/>
        <v> </v>
      </c>
      <c r="R112" s="1" t="str">
        <f t="shared" si="25"/>
        <v> </v>
      </c>
      <c r="S112" s="1" t="str">
        <f t="shared" si="25"/>
        <v> </v>
      </c>
      <c r="T112" s="1" t="str">
        <f t="shared" si="25"/>
        <v> </v>
      </c>
      <c r="U112" s="1" t="str">
        <f t="shared" si="25"/>
        <v> </v>
      </c>
      <c r="V112" s="1" t="str">
        <f t="shared" si="25"/>
        <v> </v>
      </c>
      <c r="W112" s="1" t="str">
        <f t="shared" si="25"/>
        <v> </v>
      </c>
      <c r="X112" s="1" t="str">
        <f t="shared" si="25"/>
        <v> </v>
      </c>
      <c r="Y112" s="1" t="str">
        <f t="shared" si="25"/>
        <v> </v>
      </c>
      <c r="Z112" s="1" t="str">
        <f t="shared" si="25"/>
        <v> </v>
      </c>
      <c r="AA112" s="1" t="str">
        <f t="shared" si="25"/>
        <v>3 </v>
      </c>
      <c r="AB112" s="1" t="str">
        <f t="shared" si="25"/>
        <v> </v>
      </c>
      <c r="AC112" s="1" t="str">
        <f t="shared" si="25"/>
        <v> </v>
      </c>
      <c r="AD112" s="1" t="str">
        <f t="shared" si="25"/>
        <v> </v>
      </c>
      <c r="AE112" s="1" t="str">
        <f t="shared" si="25"/>
        <v> </v>
      </c>
      <c r="AF112" s="1" t="str">
        <f t="shared" si="25"/>
        <v> </v>
      </c>
      <c r="AG112" s="1" t="str">
        <f t="shared" si="25"/>
        <v> </v>
      </c>
      <c r="AH112" s="1" t="str">
        <f t="shared" si="25"/>
        <v> </v>
      </c>
      <c r="AI112" s="1" t="str">
        <f t="shared" si="25"/>
        <v> </v>
      </c>
      <c r="AJ112" s="1" t="str">
        <f t="shared" si="25"/>
        <v> </v>
      </c>
      <c r="AK112" s="1" t="str">
        <f t="shared" si="25"/>
        <v> </v>
      </c>
      <c r="AL112" s="1" t="str">
        <f t="shared" si="25"/>
        <v> </v>
      </c>
      <c r="AM112" s="1" t="str">
        <f t="shared" si="25"/>
        <v> </v>
      </c>
      <c r="AN112" s="1" t="str">
        <f t="shared" si="25"/>
        <v> </v>
      </c>
      <c r="AO112" s="1" t="str">
        <f t="shared" si="25"/>
        <v> </v>
      </c>
      <c r="AP112" s="1" t="str">
        <f t="shared" si="25"/>
        <v> </v>
      </c>
      <c r="AQ112" s="1" t="str">
        <f t="shared" si="25"/>
        <v> </v>
      </c>
      <c r="AR112" s="1" t="str">
        <f t="shared" si="25"/>
        <v> </v>
      </c>
      <c r="AS112" s="1" t="str">
        <f t="shared" si="25"/>
        <v> </v>
      </c>
      <c r="AT112" s="1" t="str">
        <f t="shared" si="25"/>
        <v> </v>
      </c>
      <c r="AU112" s="1" t="str">
        <f t="shared" si="25"/>
        <v> </v>
      </c>
      <c r="AV112" s="1" t="str">
        <f t="shared" si="25"/>
        <v> </v>
      </c>
      <c r="AW112" s="1" t="str">
        <f t="shared" si="25"/>
        <v> </v>
      </c>
      <c r="AX112" s="1" t="str">
        <f t="shared" si="25"/>
        <v> </v>
      </c>
      <c r="AY112" s="1" t="str">
        <f t="shared" si="25"/>
        <v> </v>
      </c>
      <c r="AZ112" s="1" t="str">
        <f t="shared" si="25"/>
        <v> </v>
      </c>
      <c r="BA112" s="1" t="str">
        <f t="shared" si="25"/>
        <v> </v>
      </c>
      <c r="BB112" s="1" t="str">
        <f t="shared" si="25"/>
        <v> </v>
      </c>
      <c r="BC112" s="1" t="str">
        <f t="shared" si="25"/>
        <v> </v>
      </c>
      <c r="BD112" s="1" t="str">
        <f t="shared" si="25"/>
        <v> </v>
      </c>
      <c r="BE112" s="1" t="str">
        <f t="shared" si="25"/>
        <v> </v>
      </c>
      <c r="BF112" s="1" t="str">
        <f t="shared" si="25"/>
        <v> </v>
      </c>
      <c r="BG112" s="1" t="str">
        <f t="shared" si="25"/>
        <v> </v>
      </c>
      <c r="BH112" s="1" t="str">
        <f t="shared" si="25"/>
        <v> </v>
      </c>
      <c r="BI112" s="1" t="str">
        <f t="shared" si="25"/>
        <v> </v>
      </c>
      <c r="BJ112" s="1" t="str">
        <f t="shared" si="25"/>
        <v> </v>
      </c>
      <c r="BK112" s="1" t="str">
        <f t="shared" si="25"/>
        <v> </v>
      </c>
      <c r="BL112" s="1" t="str">
        <f t="shared" si="25"/>
        <v> </v>
      </c>
      <c r="BM112" s="1" t="str">
        <f t="shared" si="25"/>
        <v> </v>
      </c>
      <c r="BN112" s="1" t="str">
        <f t="shared" si="25"/>
        <v> </v>
      </c>
      <c r="BO112" s="1" t="str">
        <f t="shared" si="25"/>
        <v> </v>
      </c>
      <c r="BP112" s="1" t="str">
        <f t="shared" si="25"/>
        <v> </v>
      </c>
      <c r="BQ112" s="1" t="str">
        <f t="shared" si="25"/>
        <v> </v>
      </c>
      <c r="BR112" s="1" t="str">
        <f t="shared" si="25"/>
        <v> </v>
      </c>
      <c r="BS112" s="1" t="str">
        <f t="shared" si="25"/>
        <v> </v>
      </c>
      <c r="BT112" s="1" t="str">
        <f>CONCATENATE(BT109," ",BT110)</f>
        <v> </v>
      </c>
      <c r="BU112" s="1" t="str">
        <f>CONCATENATE(BU109," ",BU110)</f>
        <v> </v>
      </c>
      <c r="BV112" s="1" t="str">
        <f>CONCATENATE(BV109," ",BV110)</f>
        <v> </v>
      </c>
    </row>
    <row r="113" spans="1:74" ht="12.75">
      <c r="A113" s="1"/>
      <c r="B113" s="1"/>
      <c r="E113" s="2"/>
      <c r="F113" s="2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</row>
    <row r="114" spans="1:74" ht="12.75">
      <c r="A114" s="1"/>
      <c r="B114" s="1"/>
      <c r="E114" s="2"/>
      <c r="F114" s="2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</row>
    <row r="115" spans="1:74" ht="12.75">
      <c r="A115" s="1">
        <v>2</v>
      </c>
      <c r="B115" s="1" t="s">
        <v>301</v>
      </c>
      <c r="C115" s="1" t="s">
        <v>212</v>
      </c>
      <c r="D115" s="1" t="s">
        <v>213</v>
      </c>
      <c r="E115" s="2" t="s">
        <v>259</v>
      </c>
      <c r="F115" s="2"/>
      <c r="G115" s="1">
        <v>2</v>
      </c>
      <c r="H115" s="1">
        <v>2</v>
      </c>
      <c r="I115" s="1">
        <v>2</v>
      </c>
      <c r="J115" s="1"/>
      <c r="K115" s="1">
        <v>2</v>
      </c>
      <c r="L115" s="1"/>
      <c r="M115" s="1"/>
      <c r="N115" s="1">
        <v>2</v>
      </c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>
        <v>2</v>
      </c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</row>
    <row r="116" spans="1:74" ht="12.75">
      <c r="A116" s="1">
        <v>13</v>
      </c>
      <c r="B116" s="1" t="s">
        <v>327</v>
      </c>
      <c r="C116" s="1" t="s">
        <v>217</v>
      </c>
      <c r="D116" s="1" t="s">
        <v>218</v>
      </c>
      <c r="E116" s="2" t="s">
        <v>259</v>
      </c>
      <c r="F116" s="2"/>
      <c r="G116" s="1"/>
      <c r="H116" s="1"/>
      <c r="I116" s="1">
        <v>13</v>
      </c>
      <c r="J116" s="1"/>
      <c r="K116" s="1"/>
      <c r="L116" s="1">
        <v>13</v>
      </c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</row>
    <row r="117" spans="1:74" ht="12.75">
      <c r="A117" s="1">
        <v>33</v>
      </c>
      <c r="B117" s="1" t="s">
        <v>271</v>
      </c>
      <c r="C117" s="1" t="s">
        <v>272</v>
      </c>
      <c r="D117" s="1" t="s">
        <v>213</v>
      </c>
      <c r="E117" s="1" t="s">
        <v>259</v>
      </c>
      <c r="F117" s="1"/>
      <c r="G117" s="1">
        <v>33</v>
      </c>
      <c r="H117" s="1">
        <v>33</v>
      </c>
      <c r="I117" s="1">
        <v>33</v>
      </c>
      <c r="J117" s="1">
        <v>33</v>
      </c>
      <c r="K117" s="1"/>
      <c r="L117" s="1">
        <v>33</v>
      </c>
      <c r="M117" s="1">
        <v>33</v>
      </c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</row>
    <row r="118" spans="1:74" ht="12.75">
      <c r="A118" s="1">
        <v>34</v>
      </c>
      <c r="B118" s="1" t="s">
        <v>273</v>
      </c>
      <c r="C118" s="1" t="s">
        <v>212</v>
      </c>
      <c r="D118" s="1" t="s">
        <v>213</v>
      </c>
      <c r="E118" s="1" t="s">
        <v>259</v>
      </c>
      <c r="F118" s="1"/>
      <c r="G118" s="1">
        <v>34</v>
      </c>
      <c r="H118" s="1">
        <v>34</v>
      </c>
      <c r="I118" s="1">
        <v>34</v>
      </c>
      <c r="J118" s="1">
        <v>34</v>
      </c>
      <c r="K118" s="1">
        <v>34</v>
      </c>
      <c r="L118" s="1">
        <v>34</v>
      </c>
      <c r="M118" s="1"/>
      <c r="N118" s="1"/>
      <c r="O118" s="1">
        <v>34</v>
      </c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 t="s">
        <v>274</v>
      </c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</row>
    <row r="119" spans="1:74" ht="12.75">
      <c r="A119" s="1">
        <v>11</v>
      </c>
      <c r="B119" s="1" t="s">
        <v>323</v>
      </c>
      <c r="C119" s="1" t="s">
        <v>212</v>
      </c>
      <c r="D119" s="1" t="s">
        <v>213</v>
      </c>
      <c r="E119" s="1" t="s">
        <v>259</v>
      </c>
      <c r="F119" s="2"/>
      <c r="G119" s="1">
        <v>11</v>
      </c>
      <c r="H119" s="1">
        <v>11</v>
      </c>
      <c r="I119" s="1">
        <v>11</v>
      </c>
      <c r="J119" s="1">
        <v>11</v>
      </c>
      <c r="K119" s="1">
        <v>11</v>
      </c>
      <c r="L119" s="1"/>
      <c r="M119" s="1">
        <v>11</v>
      </c>
      <c r="N119" s="1"/>
      <c r="O119" s="1"/>
      <c r="P119" s="1">
        <v>11</v>
      </c>
      <c r="Q119" s="1">
        <v>11</v>
      </c>
      <c r="R119" s="1"/>
      <c r="S119" s="1">
        <v>11</v>
      </c>
      <c r="T119" s="1"/>
      <c r="U119" s="1">
        <v>11</v>
      </c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>
        <v>11</v>
      </c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>
        <v>11</v>
      </c>
      <c r="BE119" s="1">
        <v>11</v>
      </c>
      <c r="BF119" s="1"/>
      <c r="BG119" s="1">
        <v>11</v>
      </c>
      <c r="BH119" s="1">
        <v>11</v>
      </c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</row>
    <row r="120" spans="1:74" ht="12.75">
      <c r="A120" s="1">
        <v>10</v>
      </c>
      <c r="B120" s="1" t="s">
        <v>322</v>
      </c>
      <c r="C120" s="1" t="s">
        <v>212</v>
      </c>
      <c r="D120" s="1" t="s">
        <v>213</v>
      </c>
      <c r="E120" s="1" t="s">
        <v>259</v>
      </c>
      <c r="F120" s="2"/>
      <c r="G120" s="1">
        <v>10</v>
      </c>
      <c r="H120" s="1">
        <v>10</v>
      </c>
      <c r="I120" s="1">
        <v>10</v>
      </c>
      <c r="J120" s="1">
        <v>10</v>
      </c>
      <c r="K120" s="1">
        <v>10</v>
      </c>
      <c r="L120" s="1">
        <v>10</v>
      </c>
      <c r="M120" s="1"/>
      <c r="N120" s="1">
        <v>10</v>
      </c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</row>
    <row r="121" spans="1:74" ht="12.75">
      <c r="A121" s="1"/>
      <c r="B121" s="1"/>
      <c r="C121" s="4" t="s">
        <v>157</v>
      </c>
      <c r="E121" s="1"/>
      <c r="F121" s="2"/>
      <c r="G121" s="1">
        <f>COUNTA(G115:G120)</f>
        <v>5</v>
      </c>
      <c r="H121" s="1">
        <f aca="true" t="shared" si="26" ref="H121:BS121">COUNTA(H115:H120)</f>
        <v>5</v>
      </c>
      <c r="I121" s="1">
        <f t="shared" si="26"/>
        <v>6</v>
      </c>
      <c r="J121" s="1">
        <f t="shared" si="26"/>
        <v>4</v>
      </c>
      <c r="K121" s="1">
        <f t="shared" si="26"/>
        <v>4</v>
      </c>
      <c r="L121" s="1">
        <f t="shared" si="26"/>
        <v>4</v>
      </c>
      <c r="M121" s="1">
        <f t="shared" si="26"/>
        <v>2</v>
      </c>
      <c r="N121" s="1">
        <f t="shared" si="26"/>
        <v>2</v>
      </c>
      <c r="O121" s="1">
        <f t="shared" si="26"/>
        <v>1</v>
      </c>
      <c r="P121" s="1">
        <f t="shared" si="26"/>
        <v>1</v>
      </c>
      <c r="Q121" s="1">
        <f t="shared" si="26"/>
        <v>1</v>
      </c>
      <c r="R121" s="1">
        <f t="shared" si="26"/>
        <v>0</v>
      </c>
      <c r="S121" s="1">
        <f t="shared" si="26"/>
        <v>1</v>
      </c>
      <c r="T121" s="1">
        <f t="shared" si="26"/>
        <v>0</v>
      </c>
      <c r="U121" s="1">
        <f t="shared" si="26"/>
        <v>1</v>
      </c>
      <c r="V121" s="1">
        <f t="shared" si="26"/>
        <v>0</v>
      </c>
      <c r="W121" s="1">
        <f t="shared" si="26"/>
        <v>0</v>
      </c>
      <c r="X121" s="1">
        <f t="shared" si="26"/>
        <v>0</v>
      </c>
      <c r="Y121" s="1">
        <f t="shared" si="26"/>
        <v>0</v>
      </c>
      <c r="Z121" s="1">
        <f t="shared" si="26"/>
        <v>0</v>
      </c>
      <c r="AA121" s="1">
        <f t="shared" si="26"/>
        <v>0</v>
      </c>
      <c r="AB121" s="1">
        <f t="shared" si="26"/>
        <v>0</v>
      </c>
      <c r="AC121" s="1">
        <f t="shared" si="26"/>
        <v>0</v>
      </c>
      <c r="AD121" s="1">
        <f t="shared" si="26"/>
        <v>0</v>
      </c>
      <c r="AE121" s="1">
        <f t="shared" si="26"/>
        <v>0</v>
      </c>
      <c r="AF121" s="1">
        <f t="shared" si="26"/>
        <v>0</v>
      </c>
      <c r="AG121" s="1">
        <f t="shared" si="26"/>
        <v>0</v>
      </c>
      <c r="AH121" s="1">
        <f t="shared" si="26"/>
        <v>0</v>
      </c>
      <c r="AI121" s="1">
        <f t="shared" si="26"/>
        <v>0</v>
      </c>
      <c r="AJ121" s="1">
        <f t="shared" si="26"/>
        <v>1</v>
      </c>
      <c r="AK121" s="1">
        <f t="shared" si="26"/>
        <v>0</v>
      </c>
      <c r="AL121" s="1">
        <f t="shared" si="26"/>
        <v>0</v>
      </c>
      <c r="AM121" s="1">
        <f t="shared" si="26"/>
        <v>0</v>
      </c>
      <c r="AN121" s="1">
        <f t="shared" si="26"/>
        <v>0</v>
      </c>
      <c r="AO121" s="1">
        <f t="shared" si="26"/>
        <v>0</v>
      </c>
      <c r="AP121" s="1">
        <f t="shared" si="26"/>
        <v>0</v>
      </c>
      <c r="AQ121" s="1">
        <f t="shared" si="26"/>
        <v>0</v>
      </c>
      <c r="AR121" s="1">
        <f t="shared" si="26"/>
        <v>0</v>
      </c>
      <c r="AS121" s="1">
        <f t="shared" si="26"/>
        <v>0</v>
      </c>
      <c r="AT121" s="1">
        <f t="shared" si="26"/>
        <v>0</v>
      </c>
      <c r="AU121" s="1">
        <f t="shared" si="26"/>
        <v>0</v>
      </c>
      <c r="AV121" s="1">
        <f t="shared" si="26"/>
        <v>0</v>
      </c>
      <c r="AW121" s="1">
        <f t="shared" si="26"/>
        <v>0</v>
      </c>
      <c r="AX121" s="1">
        <f t="shared" si="26"/>
        <v>0</v>
      </c>
      <c r="AY121" s="1">
        <f t="shared" si="26"/>
        <v>0</v>
      </c>
      <c r="AZ121" s="1">
        <f t="shared" si="26"/>
        <v>0</v>
      </c>
      <c r="BA121" s="1">
        <f t="shared" si="26"/>
        <v>0</v>
      </c>
      <c r="BB121" s="1">
        <f t="shared" si="26"/>
        <v>0</v>
      </c>
      <c r="BC121" s="1">
        <f t="shared" si="26"/>
        <v>0</v>
      </c>
      <c r="BD121" s="1">
        <f t="shared" si="26"/>
        <v>1</v>
      </c>
      <c r="BE121" s="1">
        <f t="shared" si="26"/>
        <v>1</v>
      </c>
      <c r="BF121" s="1">
        <f t="shared" si="26"/>
        <v>0</v>
      </c>
      <c r="BG121" s="1">
        <f t="shared" si="26"/>
        <v>1</v>
      </c>
      <c r="BH121" s="1">
        <f t="shared" si="26"/>
        <v>1</v>
      </c>
      <c r="BI121" s="1">
        <f t="shared" si="26"/>
        <v>2</v>
      </c>
      <c r="BJ121" s="1">
        <f t="shared" si="26"/>
        <v>0</v>
      </c>
      <c r="BK121" s="1">
        <f t="shared" si="26"/>
        <v>0</v>
      </c>
      <c r="BL121" s="1">
        <f t="shared" si="26"/>
        <v>0</v>
      </c>
      <c r="BM121" s="1">
        <f t="shared" si="26"/>
        <v>0</v>
      </c>
      <c r="BN121" s="1">
        <f t="shared" si="26"/>
        <v>0</v>
      </c>
      <c r="BO121" s="1">
        <f t="shared" si="26"/>
        <v>0</v>
      </c>
      <c r="BP121" s="1">
        <f t="shared" si="26"/>
        <v>0</v>
      </c>
      <c r="BQ121" s="1">
        <f t="shared" si="26"/>
        <v>0</v>
      </c>
      <c r="BR121" s="1">
        <f t="shared" si="26"/>
        <v>0</v>
      </c>
      <c r="BS121" s="1">
        <f t="shared" si="26"/>
        <v>0</v>
      </c>
      <c r="BT121" s="1">
        <f>COUNTA(BT115:BT120)</f>
        <v>0</v>
      </c>
      <c r="BU121" s="1">
        <f>COUNTA(BU115:BU120)</f>
        <v>0</v>
      </c>
      <c r="BV121" s="1">
        <f>COUNTA(BV115:BV120)</f>
        <v>0</v>
      </c>
    </row>
    <row r="122" spans="1:74" ht="12.75">
      <c r="A122" s="1"/>
      <c r="B122" s="1"/>
      <c r="C122" s="4" t="s">
        <v>158</v>
      </c>
      <c r="E122" s="1"/>
      <c r="F122" s="2"/>
      <c r="G122" s="1" t="str">
        <f>CONCATENATE(G115," ",G116," ",G117," ",G118," ",G119," ",G120)</f>
        <v>2  33 34 11 10</v>
      </c>
      <c r="H122" s="1" t="str">
        <f aca="true" t="shared" si="27" ref="H122:BS122">CONCATENATE(H115," ",H116," ",H117," ",H118," ",H119," ",H120)</f>
        <v>2  33 34 11 10</v>
      </c>
      <c r="I122" s="1" t="str">
        <f t="shared" si="27"/>
        <v>2 13 33 34 11 10</v>
      </c>
      <c r="J122" s="1" t="str">
        <f t="shared" si="27"/>
        <v>  33 34 11 10</v>
      </c>
      <c r="K122" s="1" t="str">
        <f t="shared" si="27"/>
        <v>2   34 11 10</v>
      </c>
      <c r="L122" s="1" t="str">
        <f t="shared" si="27"/>
        <v> 13 33 34  10</v>
      </c>
      <c r="M122" s="1" t="str">
        <f t="shared" si="27"/>
        <v>  33  11 </v>
      </c>
      <c r="N122" s="1" t="str">
        <f t="shared" si="27"/>
        <v>2     10</v>
      </c>
      <c r="O122" s="1" t="str">
        <f t="shared" si="27"/>
        <v>   34  </v>
      </c>
      <c r="P122" s="1" t="str">
        <f t="shared" si="27"/>
        <v>    11 </v>
      </c>
      <c r="Q122" s="1" t="str">
        <f t="shared" si="27"/>
        <v>    11 </v>
      </c>
      <c r="R122" s="1" t="str">
        <f t="shared" si="27"/>
        <v>     </v>
      </c>
      <c r="S122" s="1" t="str">
        <f t="shared" si="27"/>
        <v>    11 </v>
      </c>
      <c r="T122" s="1" t="str">
        <f t="shared" si="27"/>
        <v>     </v>
      </c>
      <c r="U122" s="1" t="str">
        <f t="shared" si="27"/>
        <v>    11 </v>
      </c>
      <c r="V122" s="1" t="str">
        <f t="shared" si="27"/>
        <v>     </v>
      </c>
      <c r="W122" s="1" t="str">
        <f t="shared" si="27"/>
        <v>     </v>
      </c>
      <c r="X122" s="1" t="str">
        <f t="shared" si="27"/>
        <v>     </v>
      </c>
      <c r="Y122" s="1" t="str">
        <f t="shared" si="27"/>
        <v>     </v>
      </c>
      <c r="Z122" s="1" t="str">
        <f t="shared" si="27"/>
        <v>     </v>
      </c>
      <c r="AA122" s="1" t="str">
        <f t="shared" si="27"/>
        <v>     </v>
      </c>
      <c r="AB122" s="1" t="str">
        <f t="shared" si="27"/>
        <v>     </v>
      </c>
      <c r="AC122" s="1" t="str">
        <f t="shared" si="27"/>
        <v>     </v>
      </c>
      <c r="AD122" s="1" t="str">
        <f t="shared" si="27"/>
        <v>     </v>
      </c>
      <c r="AE122" s="1" t="str">
        <f t="shared" si="27"/>
        <v>     </v>
      </c>
      <c r="AF122" s="1" t="str">
        <f t="shared" si="27"/>
        <v>     </v>
      </c>
      <c r="AG122" s="1" t="str">
        <f t="shared" si="27"/>
        <v>     </v>
      </c>
      <c r="AH122" s="1" t="str">
        <f t="shared" si="27"/>
        <v>     </v>
      </c>
      <c r="AI122" s="1" t="str">
        <f t="shared" si="27"/>
        <v>     </v>
      </c>
      <c r="AJ122" s="1" t="str">
        <f t="shared" si="27"/>
        <v>    11 </v>
      </c>
      <c r="AK122" s="1" t="str">
        <f t="shared" si="27"/>
        <v>     </v>
      </c>
      <c r="AL122" s="1" t="str">
        <f t="shared" si="27"/>
        <v>     </v>
      </c>
      <c r="AM122" s="1" t="str">
        <f t="shared" si="27"/>
        <v>     </v>
      </c>
      <c r="AN122" s="1" t="str">
        <f t="shared" si="27"/>
        <v>     </v>
      </c>
      <c r="AO122" s="1" t="str">
        <f t="shared" si="27"/>
        <v>     </v>
      </c>
      <c r="AP122" s="1" t="str">
        <f t="shared" si="27"/>
        <v>     </v>
      </c>
      <c r="AQ122" s="1" t="str">
        <f t="shared" si="27"/>
        <v>     </v>
      </c>
      <c r="AR122" s="1" t="str">
        <f t="shared" si="27"/>
        <v>     </v>
      </c>
      <c r="AS122" s="1" t="str">
        <f t="shared" si="27"/>
        <v>     </v>
      </c>
      <c r="AT122" s="1" t="str">
        <f t="shared" si="27"/>
        <v>     </v>
      </c>
      <c r="AU122" s="1" t="str">
        <f t="shared" si="27"/>
        <v>     </v>
      </c>
      <c r="AV122" s="1" t="str">
        <f t="shared" si="27"/>
        <v>     </v>
      </c>
      <c r="AW122" s="1" t="str">
        <f t="shared" si="27"/>
        <v>     </v>
      </c>
      <c r="AX122" s="1" t="str">
        <f t="shared" si="27"/>
        <v>     </v>
      </c>
      <c r="AY122" s="1" t="str">
        <f t="shared" si="27"/>
        <v>     </v>
      </c>
      <c r="AZ122" s="1" t="str">
        <f t="shared" si="27"/>
        <v>     </v>
      </c>
      <c r="BA122" s="1" t="str">
        <f t="shared" si="27"/>
        <v>     </v>
      </c>
      <c r="BB122" s="1" t="str">
        <f t="shared" si="27"/>
        <v>     </v>
      </c>
      <c r="BC122" s="1" t="str">
        <f t="shared" si="27"/>
        <v>     </v>
      </c>
      <c r="BD122" s="1" t="str">
        <f t="shared" si="27"/>
        <v>    11 </v>
      </c>
      <c r="BE122" s="1" t="str">
        <f t="shared" si="27"/>
        <v>    11 </v>
      </c>
      <c r="BF122" s="1" t="str">
        <f t="shared" si="27"/>
        <v>     </v>
      </c>
      <c r="BG122" s="1" t="str">
        <f t="shared" si="27"/>
        <v>    11 </v>
      </c>
      <c r="BH122" s="1" t="str">
        <f t="shared" si="27"/>
        <v>    11 </v>
      </c>
      <c r="BI122" s="1" t="str">
        <f t="shared" si="27"/>
        <v>2   34 (exposure)  </v>
      </c>
      <c r="BJ122" s="1" t="str">
        <f t="shared" si="27"/>
        <v>     </v>
      </c>
      <c r="BK122" s="1" t="str">
        <f t="shared" si="27"/>
        <v>     </v>
      </c>
      <c r="BL122" s="1" t="str">
        <f t="shared" si="27"/>
        <v>     </v>
      </c>
      <c r="BM122" s="1" t="str">
        <f t="shared" si="27"/>
        <v>     </v>
      </c>
      <c r="BN122" s="1" t="str">
        <f t="shared" si="27"/>
        <v>     </v>
      </c>
      <c r="BO122" s="1" t="str">
        <f t="shared" si="27"/>
        <v>     </v>
      </c>
      <c r="BP122" s="1" t="str">
        <f t="shared" si="27"/>
        <v>     </v>
      </c>
      <c r="BQ122" s="1" t="str">
        <f t="shared" si="27"/>
        <v>     </v>
      </c>
      <c r="BR122" s="1" t="str">
        <f t="shared" si="27"/>
        <v>     </v>
      </c>
      <c r="BS122" s="1" t="str">
        <f t="shared" si="27"/>
        <v>     </v>
      </c>
      <c r="BT122" s="1" t="str">
        <f>CONCATENATE(BT115," ",BT116," ",BT117," ",BT118," ",BT119," ",BT120)</f>
        <v>     </v>
      </c>
      <c r="BU122" s="1" t="str">
        <f>CONCATENATE(BU115," ",BU116," ",BU117," ",BU118," ",BU119," ",BU120)</f>
        <v>     </v>
      </c>
      <c r="BV122" s="1" t="str">
        <f>CONCATENATE(BV115," ",BV116," ",BV117," ",BV118," ",BV119," ",BV120)</f>
        <v>     </v>
      </c>
    </row>
    <row r="123" spans="1:74" ht="12.75">
      <c r="A123" s="1"/>
      <c r="B123" s="1"/>
      <c r="E123" s="1"/>
      <c r="F123" s="2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</row>
    <row r="124" spans="1:74" ht="12.75">
      <c r="A124" s="1"/>
      <c r="B124" s="1"/>
      <c r="E124" s="1"/>
      <c r="F124" s="2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</row>
    <row r="125" spans="1:74" ht="12.75">
      <c r="A125" s="1">
        <v>7</v>
      </c>
      <c r="B125" s="1" t="s">
        <v>319</v>
      </c>
      <c r="C125" s="1" t="s">
        <v>212</v>
      </c>
      <c r="D125" s="1" t="s">
        <v>215</v>
      </c>
      <c r="E125" s="2" t="s">
        <v>259</v>
      </c>
      <c r="F125" s="2"/>
      <c r="G125" s="1">
        <v>7</v>
      </c>
      <c r="H125" s="1">
        <v>7</v>
      </c>
      <c r="I125" s="1">
        <v>7</v>
      </c>
      <c r="J125" s="1">
        <v>7</v>
      </c>
      <c r="K125" s="1">
        <v>7</v>
      </c>
      <c r="L125" s="1">
        <v>7</v>
      </c>
      <c r="M125" s="1"/>
      <c r="N125" s="1">
        <v>7</v>
      </c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>
        <v>7</v>
      </c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</row>
    <row r="126" spans="1:74" ht="12.75">
      <c r="A126" s="1">
        <v>8</v>
      </c>
      <c r="B126" s="1" t="s">
        <v>320</v>
      </c>
      <c r="C126" s="1" t="s">
        <v>211</v>
      </c>
      <c r="D126" s="1" t="s">
        <v>215</v>
      </c>
      <c r="E126" s="2" t="s">
        <v>259</v>
      </c>
      <c r="F126" s="2"/>
      <c r="G126" s="1">
        <v>8</v>
      </c>
      <c r="H126" s="1">
        <v>8</v>
      </c>
      <c r="I126" s="1">
        <v>8</v>
      </c>
      <c r="J126" s="1">
        <v>8</v>
      </c>
      <c r="K126" s="1">
        <v>8</v>
      </c>
      <c r="L126" s="1">
        <v>8</v>
      </c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</row>
    <row r="127" spans="1:74" ht="12.75">
      <c r="A127" s="1">
        <v>12</v>
      </c>
      <c r="B127" s="1" t="s">
        <v>326</v>
      </c>
      <c r="C127" s="1" t="s">
        <v>212</v>
      </c>
      <c r="D127" s="1" t="s">
        <v>215</v>
      </c>
      <c r="E127" s="2" t="s">
        <v>259</v>
      </c>
      <c r="F127" s="2"/>
      <c r="G127" s="1"/>
      <c r="H127" s="1"/>
      <c r="I127" s="1"/>
      <c r="J127" s="1"/>
      <c r="K127" s="1">
        <v>12</v>
      </c>
      <c r="L127" s="1">
        <v>12</v>
      </c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 t="s">
        <v>238</v>
      </c>
      <c r="BG127" s="1"/>
      <c r="BH127" s="1"/>
      <c r="BI127" s="1">
        <v>12</v>
      </c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</row>
    <row r="128" spans="1:74" ht="12.75">
      <c r="A128" s="1">
        <v>28</v>
      </c>
      <c r="B128" s="1" t="s">
        <v>208</v>
      </c>
      <c r="C128" s="1" t="s">
        <v>212</v>
      </c>
      <c r="D128" s="1" t="s">
        <v>215</v>
      </c>
      <c r="E128" s="2" t="s">
        <v>259</v>
      </c>
      <c r="F128" s="2"/>
      <c r="G128" s="1">
        <v>28</v>
      </c>
      <c r="H128" s="1">
        <v>28</v>
      </c>
      <c r="I128" s="1"/>
      <c r="J128" s="1"/>
      <c r="K128" s="1">
        <v>28</v>
      </c>
      <c r="L128" s="1">
        <v>28</v>
      </c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</row>
    <row r="129" spans="1:74" ht="12.75">
      <c r="A129" s="1"/>
      <c r="B129" s="1"/>
      <c r="C129" s="4" t="s">
        <v>157</v>
      </c>
      <c r="E129" s="2"/>
      <c r="F129" s="2"/>
      <c r="G129" s="1">
        <f>COUNTA(G125:G128)</f>
        <v>3</v>
      </c>
      <c r="H129" s="1">
        <f aca="true" t="shared" si="28" ref="H129:BS129">COUNTA(H125:H128)</f>
        <v>3</v>
      </c>
      <c r="I129" s="1">
        <f t="shared" si="28"/>
        <v>2</v>
      </c>
      <c r="J129" s="1">
        <f t="shared" si="28"/>
        <v>2</v>
      </c>
      <c r="K129" s="1">
        <f t="shared" si="28"/>
        <v>4</v>
      </c>
      <c r="L129" s="1">
        <f t="shared" si="28"/>
        <v>4</v>
      </c>
      <c r="M129" s="1">
        <f t="shared" si="28"/>
        <v>0</v>
      </c>
      <c r="N129" s="1">
        <f t="shared" si="28"/>
        <v>1</v>
      </c>
      <c r="O129" s="1">
        <f t="shared" si="28"/>
        <v>0</v>
      </c>
      <c r="P129" s="1">
        <f t="shared" si="28"/>
        <v>0</v>
      </c>
      <c r="Q129" s="1">
        <f t="shared" si="28"/>
        <v>0</v>
      </c>
      <c r="R129" s="1">
        <f t="shared" si="28"/>
        <v>0</v>
      </c>
      <c r="S129" s="1">
        <f t="shared" si="28"/>
        <v>0</v>
      </c>
      <c r="T129" s="1">
        <f t="shared" si="28"/>
        <v>0</v>
      </c>
      <c r="U129" s="1">
        <f t="shared" si="28"/>
        <v>0</v>
      </c>
      <c r="V129" s="1">
        <f t="shared" si="28"/>
        <v>0</v>
      </c>
      <c r="W129" s="1">
        <f t="shared" si="28"/>
        <v>0</v>
      </c>
      <c r="X129" s="1">
        <f t="shared" si="28"/>
        <v>0</v>
      </c>
      <c r="Y129" s="1">
        <f t="shared" si="28"/>
        <v>0</v>
      </c>
      <c r="Z129" s="1">
        <f t="shared" si="28"/>
        <v>0</v>
      </c>
      <c r="AA129" s="1">
        <f t="shared" si="28"/>
        <v>0</v>
      </c>
      <c r="AB129" s="1">
        <f t="shared" si="28"/>
        <v>0</v>
      </c>
      <c r="AC129" s="1">
        <f t="shared" si="28"/>
        <v>0</v>
      </c>
      <c r="AD129" s="1">
        <f t="shared" si="28"/>
        <v>0</v>
      </c>
      <c r="AE129" s="1">
        <f t="shared" si="28"/>
        <v>0</v>
      </c>
      <c r="AF129" s="1">
        <f t="shared" si="28"/>
        <v>0</v>
      </c>
      <c r="AG129" s="1">
        <f t="shared" si="28"/>
        <v>0</v>
      </c>
      <c r="AH129" s="1">
        <f t="shared" si="28"/>
        <v>0</v>
      </c>
      <c r="AI129" s="1">
        <f t="shared" si="28"/>
        <v>1</v>
      </c>
      <c r="AJ129" s="1">
        <f t="shared" si="28"/>
        <v>0</v>
      </c>
      <c r="AK129" s="1">
        <f t="shared" si="28"/>
        <v>0</v>
      </c>
      <c r="AL129" s="1">
        <f t="shared" si="28"/>
        <v>0</v>
      </c>
      <c r="AM129" s="1">
        <f t="shared" si="28"/>
        <v>0</v>
      </c>
      <c r="AN129" s="1">
        <f t="shared" si="28"/>
        <v>0</v>
      </c>
      <c r="AO129" s="1">
        <f t="shared" si="28"/>
        <v>0</v>
      </c>
      <c r="AP129" s="1">
        <f t="shared" si="28"/>
        <v>0</v>
      </c>
      <c r="AQ129" s="1">
        <f t="shared" si="28"/>
        <v>0</v>
      </c>
      <c r="AR129" s="1">
        <f t="shared" si="28"/>
        <v>0</v>
      </c>
      <c r="AS129" s="1">
        <f t="shared" si="28"/>
        <v>0</v>
      </c>
      <c r="AT129" s="1">
        <f t="shared" si="28"/>
        <v>0</v>
      </c>
      <c r="AU129" s="1">
        <f t="shared" si="28"/>
        <v>0</v>
      </c>
      <c r="AV129" s="1">
        <f t="shared" si="28"/>
        <v>0</v>
      </c>
      <c r="AW129" s="1">
        <f t="shared" si="28"/>
        <v>0</v>
      </c>
      <c r="AX129" s="1">
        <f t="shared" si="28"/>
        <v>0</v>
      </c>
      <c r="AY129" s="1">
        <f t="shared" si="28"/>
        <v>0</v>
      </c>
      <c r="AZ129" s="1">
        <f t="shared" si="28"/>
        <v>0</v>
      </c>
      <c r="BA129" s="1">
        <f t="shared" si="28"/>
        <v>0</v>
      </c>
      <c r="BB129" s="1">
        <f t="shared" si="28"/>
        <v>0</v>
      </c>
      <c r="BC129" s="1">
        <f t="shared" si="28"/>
        <v>0</v>
      </c>
      <c r="BD129" s="1">
        <f t="shared" si="28"/>
        <v>0</v>
      </c>
      <c r="BE129" s="1">
        <f t="shared" si="28"/>
        <v>0</v>
      </c>
      <c r="BF129" s="1">
        <f t="shared" si="28"/>
        <v>1</v>
      </c>
      <c r="BG129" s="1">
        <f t="shared" si="28"/>
        <v>0</v>
      </c>
      <c r="BH129" s="1">
        <f t="shared" si="28"/>
        <v>0</v>
      </c>
      <c r="BI129" s="1">
        <f t="shared" si="28"/>
        <v>1</v>
      </c>
      <c r="BJ129" s="1">
        <f t="shared" si="28"/>
        <v>0</v>
      </c>
      <c r="BK129" s="1">
        <f t="shared" si="28"/>
        <v>0</v>
      </c>
      <c r="BL129" s="1">
        <f t="shared" si="28"/>
        <v>0</v>
      </c>
      <c r="BM129" s="1">
        <f t="shared" si="28"/>
        <v>0</v>
      </c>
      <c r="BN129" s="1">
        <f t="shared" si="28"/>
        <v>0</v>
      </c>
      <c r="BO129" s="1">
        <f t="shared" si="28"/>
        <v>0</v>
      </c>
      <c r="BP129" s="1">
        <f t="shared" si="28"/>
        <v>0</v>
      </c>
      <c r="BQ129" s="1">
        <f t="shared" si="28"/>
        <v>0</v>
      </c>
      <c r="BR129" s="1">
        <f t="shared" si="28"/>
        <v>0</v>
      </c>
      <c r="BS129" s="1">
        <f t="shared" si="28"/>
        <v>0</v>
      </c>
      <c r="BT129" s="1">
        <f>COUNTA(BT125:BT128)</f>
        <v>0</v>
      </c>
      <c r="BU129" s="1">
        <f>COUNTA(BU125:BU128)</f>
        <v>0</v>
      </c>
      <c r="BV129" s="1">
        <f>COUNTA(BV125:BV128)</f>
        <v>0</v>
      </c>
    </row>
    <row r="130" spans="1:74" ht="12.75">
      <c r="A130" s="1"/>
      <c r="B130" s="1"/>
      <c r="C130" s="4" t="s">
        <v>158</v>
      </c>
      <c r="E130" s="2"/>
      <c r="F130" s="2"/>
      <c r="G130" s="1" t="str">
        <f>CONCATENATE(G125," ",G126," ",G127," ",G128)</f>
        <v>7 8  28</v>
      </c>
      <c r="H130" s="1" t="str">
        <f aca="true" t="shared" si="29" ref="H130:BS130">CONCATENATE(H125," ",H126," ",H127," ",H128)</f>
        <v>7 8  28</v>
      </c>
      <c r="I130" s="1" t="str">
        <f t="shared" si="29"/>
        <v>7 8  </v>
      </c>
      <c r="J130" s="1" t="str">
        <f t="shared" si="29"/>
        <v>7 8  </v>
      </c>
      <c r="K130" s="1" t="str">
        <f t="shared" si="29"/>
        <v>7 8 12 28</v>
      </c>
      <c r="L130" s="1" t="str">
        <f t="shared" si="29"/>
        <v>7 8 12 28</v>
      </c>
      <c r="M130" s="1" t="str">
        <f t="shared" si="29"/>
        <v>   </v>
      </c>
      <c r="N130" s="1" t="str">
        <f t="shared" si="29"/>
        <v>7   </v>
      </c>
      <c r="O130" s="1" t="str">
        <f t="shared" si="29"/>
        <v>   </v>
      </c>
      <c r="P130" s="1" t="str">
        <f t="shared" si="29"/>
        <v>   </v>
      </c>
      <c r="Q130" s="1" t="str">
        <f t="shared" si="29"/>
        <v>   </v>
      </c>
      <c r="R130" s="1" t="str">
        <f t="shared" si="29"/>
        <v>   </v>
      </c>
      <c r="S130" s="1" t="str">
        <f t="shared" si="29"/>
        <v>   </v>
      </c>
      <c r="T130" s="1" t="str">
        <f t="shared" si="29"/>
        <v>   </v>
      </c>
      <c r="U130" s="1" t="str">
        <f t="shared" si="29"/>
        <v>   </v>
      </c>
      <c r="V130" s="1" t="str">
        <f t="shared" si="29"/>
        <v>   </v>
      </c>
      <c r="W130" s="1" t="str">
        <f t="shared" si="29"/>
        <v>   </v>
      </c>
      <c r="X130" s="1" t="str">
        <f t="shared" si="29"/>
        <v>   </v>
      </c>
      <c r="Y130" s="1" t="str">
        <f t="shared" si="29"/>
        <v>   </v>
      </c>
      <c r="Z130" s="1" t="str">
        <f t="shared" si="29"/>
        <v>   </v>
      </c>
      <c r="AA130" s="1" t="str">
        <f t="shared" si="29"/>
        <v>   </v>
      </c>
      <c r="AB130" s="1" t="str">
        <f t="shared" si="29"/>
        <v>   </v>
      </c>
      <c r="AC130" s="1" t="str">
        <f t="shared" si="29"/>
        <v>   </v>
      </c>
      <c r="AD130" s="1" t="str">
        <f t="shared" si="29"/>
        <v>   </v>
      </c>
      <c r="AE130" s="1" t="str">
        <f t="shared" si="29"/>
        <v>   </v>
      </c>
      <c r="AF130" s="1" t="str">
        <f t="shared" si="29"/>
        <v>   </v>
      </c>
      <c r="AG130" s="1" t="str">
        <f t="shared" si="29"/>
        <v>   </v>
      </c>
      <c r="AH130" s="1" t="str">
        <f t="shared" si="29"/>
        <v>   </v>
      </c>
      <c r="AI130" s="1" t="str">
        <f t="shared" si="29"/>
        <v>7   </v>
      </c>
      <c r="AJ130" s="1" t="str">
        <f t="shared" si="29"/>
        <v>   </v>
      </c>
      <c r="AK130" s="1" t="str">
        <f t="shared" si="29"/>
        <v>   </v>
      </c>
      <c r="AL130" s="1" t="str">
        <f t="shared" si="29"/>
        <v>   </v>
      </c>
      <c r="AM130" s="1" t="str">
        <f t="shared" si="29"/>
        <v>   </v>
      </c>
      <c r="AN130" s="1" t="str">
        <f t="shared" si="29"/>
        <v>   </v>
      </c>
      <c r="AO130" s="1" t="str">
        <f t="shared" si="29"/>
        <v>   </v>
      </c>
      <c r="AP130" s="1" t="str">
        <f t="shared" si="29"/>
        <v>   </v>
      </c>
      <c r="AQ130" s="1" t="str">
        <f t="shared" si="29"/>
        <v>   </v>
      </c>
      <c r="AR130" s="1" t="str">
        <f t="shared" si="29"/>
        <v>   </v>
      </c>
      <c r="AS130" s="1" t="str">
        <f t="shared" si="29"/>
        <v>   </v>
      </c>
      <c r="AT130" s="1" t="str">
        <f t="shared" si="29"/>
        <v>   </v>
      </c>
      <c r="AU130" s="1" t="str">
        <f t="shared" si="29"/>
        <v>   </v>
      </c>
      <c r="AV130" s="1" t="str">
        <f t="shared" si="29"/>
        <v>   </v>
      </c>
      <c r="AW130" s="1" t="str">
        <f t="shared" si="29"/>
        <v>   </v>
      </c>
      <c r="AX130" s="1" t="str">
        <f t="shared" si="29"/>
        <v>   </v>
      </c>
      <c r="AY130" s="1" t="str">
        <f t="shared" si="29"/>
        <v>   </v>
      </c>
      <c r="AZ130" s="1" t="str">
        <f t="shared" si="29"/>
        <v>   </v>
      </c>
      <c r="BA130" s="1" t="str">
        <f t="shared" si="29"/>
        <v>   </v>
      </c>
      <c r="BB130" s="1" t="str">
        <f t="shared" si="29"/>
        <v>   </v>
      </c>
      <c r="BC130" s="1" t="str">
        <f t="shared" si="29"/>
        <v>   </v>
      </c>
      <c r="BD130" s="1" t="str">
        <f t="shared" si="29"/>
        <v>   </v>
      </c>
      <c r="BE130" s="1" t="str">
        <f t="shared" si="29"/>
        <v>   </v>
      </c>
      <c r="BF130" s="1" t="str">
        <f t="shared" si="29"/>
        <v>  12 (weather) </v>
      </c>
      <c r="BG130" s="1" t="str">
        <f t="shared" si="29"/>
        <v>   </v>
      </c>
      <c r="BH130" s="1" t="str">
        <f t="shared" si="29"/>
        <v>   </v>
      </c>
      <c r="BI130" s="1" t="str">
        <f t="shared" si="29"/>
        <v>  12 </v>
      </c>
      <c r="BJ130" s="1" t="str">
        <f t="shared" si="29"/>
        <v>   </v>
      </c>
      <c r="BK130" s="1" t="str">
        <f t="shared" si="29"/>
        <v>   </v>
      </c>
      <c r="BL130" s="1" t="str">
        <f t="shared" si="29"/>
        <v>   </v>
      </c>
      <c r="BM130" s="1" t="str">
        <f t="shared" si="29"/>
        <v>   </v>
      </c>
      <c r="BN130" s="1" t="str">
        <f t="shared" si="29"/>
        <v>   </v>
      </c>
      <c r="BO130" s="1" t="str">
        <f t="shared" si="29"/>
        <v>   </v>
      </c>
      <c r="BP130" s="1" t="str">
        <f t="shared" si="29"/>
        <v>   </v>
      </c>
      <c r="BQ130" s="1" t="str">
        <f t="shared" si="29"/>
        <v>   </v>
      </c>
      <c r="BR130" s="1" t="str">
        <f t="shared" si="29"/>
        <v>   </v>
      </c>
      <c r="BS130" s="1" t="str">
        <f t="shared" si="29"/>
        <v>   </v>
      </c>
      <c r="BT130" s="1" t="str">
        <f>CONCATENATE(BT125," ",BT126," ",BT127," ",BT128)</f>
        <v>   </v>
      </c>
      <c r="BU130" s="1" t="str">
        <f>CONCATENATE(BU125," ",BU126," ",BU127," ",BU128)</f>
        <v>   </v>
      </c>
      <c r="BV130" s="1" t="str">
        <f>CONCATENATE(BV125," ",BV126," ",BV127," ",BV128)</f>
        <v>   </v>
      </c>
    </row>
    <row r="131" spans="1:74" ht="12.75">
      <c r="A131" s="1"/>
      <c r="B131" s="1"/>
      <c r="E131" s="2"/>
      <c r="F131" s="2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</row>
    <row r="132" spans="1:74" ht="12.75">
      <c r="A132" s="1"/>
      <c r="B132" s="1"/>
      <c r="E132" s="2"/>
      <c r="F132" s="2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</row>
    <row r="133" spans="1:74" ht="12.75">
      <c r="A133" s="1">
        <v>48</v>
      </c>
      <c r="B133" s="1" t="s">
        <v>132</v>
      </c>
      <c r="C133" s="1" t="s">
        <v>211</v>
      </c>
      <c r="D133" s="1" t="s">
        <v>133</v>
      </c>
      <c r="E133" s="1" t="s">
        <v>259</v>
      </c>
      <c r="F133" s="1"/>
      <c r="G133" s="3">
        <v>48</v>
      </c>
      <c r="H133" s="1">
        <v>48</v>
      </c>
      <c r="I133" s="1">
        <v>48</v>
      </c>
      <c r="J133" s="1">
        <v>48</v>
      </c>
      <c r="K133" s="3">
        <v>48</v>
      </c>
      <c r="L133" s="1">
        <v>48</v>
      </c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>
        <v>48</v>
      </c>
      <c r="BE133" s="1">
        <v>48</v>
      </c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</row>
    <row r="134" spans="1:74" ht="12.75">
      <c r="A134" s="1">
        <v>49</v>
      </c>
      <c r="B134" s="1" t="s">
        <v>134</v>
      </c>
      <c r="C134" s="1" t="s">
        <v>211</v>
      </c>
      <c r="D134" s="1" t="s">
        <v>133</v>
      </c>
      <c r="E134" s="1" t="s">
        <v>259</v>
      </c>
      <c r="F134" s="1"/>
      <c r="G134" s="1">
        <v>49</v>
      </c>
      <c r="H134" s="1">
        <v>49</v>
      </c>
      <c r="I134" s="1">
        <v>49</v>
      </c>
      <c r="J134" s="1">
        <v>49</v>
      </c>
      <c r="K134" s="1"/>
      <c r="L134" s="1">
        <v>49</v>
      </c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>
        <v>49</v>
      </c>
      <c r="BE134" s="1">
        <v>49</v>
      </c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</row>
    <row r="135" spans="1:74" ht="12.75">
      <c r="A135" s="1"/>
      <c r="B135" s="1"/>
      <c r="C135" s="4" t="s">
        <v>157</v>
      </c>
      <c r="E135" s="1"/>
      <c r="F135" s="1"/>
      <c r="G135" s="1">
        <f>COUNTA(G133:G134)</f>
        <v>2</v>
      </c>
      <c r="H135" s="1">
        <f aca="true" t="shared" si="30" ref="H135:BS135">COUNTA(H133:H134)</f>
        <v>2</v>
      </c>
      <c r="I135" s="1">
        <f t="shared" si="30"/>
        <v>2</v>
      </c>
      <c r="J135" s="1">
        <f t="shared" si="30"/>
        <v>2</v>
      </c>
      <c r="K135" s="1">
        <f t="shared" si="30"/>
        <v>1</v>
      </c>
      <c r="L135" s="1">
        <f t="shared" si="30"/>
        <v>2</v>
      </c>
      <c r="M135" s="1">
        <f t="shared" si="30"/>
        <v>0</v>
      </c>
      <c r="N135" s="1">
        <f t="shared" si="30"/>
        <v>0</v>
      </c>
      <c r="O135" s="1">
        <f t="shared" si="30"/>
        <v>0</v>
      </c>
      <c r="P135" s="1">
        <f t="shared" si="30"/>
        <v>0</v>
      </c>
      <c r="Q135" s="1">
        <f t="shared" si="30"/>
        <v>0</v>
      </c>
      <c r="R135" s="1">
        <f t="shared" si="30"/>
        <v>0</v>
      </c>
      <c r="S135" s="1">
        <f t="shared" si="30"/>
        <v>0</v>
      </c>
      <c r="T135" s="1">
        <f t="shared" si="30"/>
        <v>0</v>
      </c>
      <c r="U135" s="1">
        <f t="shared" si="30"/>
        <v>0</v>
      </c>
      <c r="V135" s="1">
        <f t="shared" si="30"/>
        <v>0</v>
      </c>
      <c r="W135" s="1">
        <f t="shared" si="30"/>
        <v>0</v>
      </c>
      <c r="X135" s="1">
        <f t="shared" si="30"/>
        <v>0</v>
      </c>
      <c r="Y135" s="1">
        <f t="shared" si="30"/>
        <v>0</v>
      </c>
      <c r="Z135" s="1">
        <f t="shared" si="30"/>
        <v>0</v>
      </c>
      <c r="AA135" s="1">
        <f t="shared" si="30"/>
        <v>0</v>
      </c>
      <c r="AB135" s="1">
        <f t="shared" si="30"/>
        <v>0</v>
      </c>
      <c r="AC135" s="1">
        <f t="shared" si="30"/>
        <v>0</v>
      </c>
      <c r="AD135" s="1">
        <f t="shared" si="30"/>
        <v>0</v>
      </c>
      <c r="AE135" s="1">
        <f t="shared" si="30"/>
        <v>0</v>
      </c>
      <c r="AF135" s="1">
        <f t="shared" si="30"/>
        <v>0</v>
      </c>
      <c r="AG135" s="1">
        <f t="shared" si="30"/>
        <v>0</v>
      </c>
      <c r="AH135" s="1">
        <f t="shared" si="30"/>
        <v>0</v>
      </c>
      <c r="AI135" s="1">
        <f t="shared" si="30"/>
        <v>0</v>
      </c>
      <c r="AJ135" s="1">
        <f t="shared" si="30"/>
        <v>0</v>
      </c>
      <c r="AK135" s="1">
        <f t="shared" si="30"/>
        <v>0</v>
      </c>
      <c r="AL135" s="1">
        <f t="shared" si="30"/>
        <v>0</v>
      </c>
      <c r="AM135" s="1">
        <f t="shared" si="30"/>
        <v>0</v>
      </c>
      <c r="AN135" s="1">
        <f t="shared" si="30"/>
        <v>0</v>
      </c>
      <c r="AO135" s="1">
        <f t="shared" si="30"/>
        <v>0</v>
      </c>
      <c r="AP135" s="1">
        <f t="shared" si="30"/>
        <v>0</v>
      </c>
      <c r="AQ135" s="1">
        <f t="shared" si="30"/>
        <v>0</v>
      </c>
      <c r="AR135" s="1">
        <f t="shared" si="30"/>
        <v>0</v>
      </c>
      <c r="AS135" s="1">
        <f t="shared" si="30"/>
        <v>0</v>
      </c>
      <c r="AT135" s="1">
        <f t="shared" si="30"/>
        <v>0</v>
      </c>
      <c r="AU135" s="1">
        <f t="shared" si="30"/>
        <v>0</v>
      </c>
      <c r="AV135" s="1">
        <f t="shared" si="30"/>
        <v>0</v>
      </c>
      <c r="AW135" s="1">
        <f t="shared" si="30"/>
        <v>0</v>
      </c>
      <c r="AX135" s="1">
        <f t="shared" si="30"/>
        <v>0</v>
      </c>
      <c r="AY135" s="1">
        <f t="shared" si="30"/>
        <v>0</v>
      </c>
      <c r="AZ135" s="1">
        <f t="shared" si="30"/>
        <v>0</v>
      </c>
      <c r="BA135" s="1">
        <f t="shared" si="30"/>
        <v>0</v>
      </c>
      <c r="BB135" s="1">
        <f t="shared" si="30"/>
        <v>0</v>
      </c>
      <c r="BC135" s="1">
        <f t="shared" si="30"/>
        <v>0</v>
      </c>
      <c r="BD135" s="1">
        <f t="shared" si="30"/>
        <v>2</v>
      </c>
      <c r="BE135" s="1">
        <f t="shared" si="30"/>
        <v>2</v>
      </c>
      <c r="BF135" s="1">
        <f t="shared" si="30"/>
        <v>0</v>
      </c>
      <c r="BG135" s="1">
        <f t="shared" si="30"/>
        <v>0</v>
      </c>
      <c r="BH135" s="1">
        <f t="shared" si="30"/>
        <v>0</v>
      </c>
      <c r="BI135" s="1">
        <f t="shared" si="30"/>
        <v>0</v>
      </c>
      <c r="BJ135" s="1">
        <f t="shared" si="30"/>
        <v>0</v>
      </c>
      <c r="BK135" s="1">
        <f t="shared" si="30"/>
        <v>0</v>
      </c>
      <c r="BL135" s="1">
        <f t="shared" si="30"/>
        <v>0</v>
      </c>
      <c r="BM135" s="1">
        <f t="shared" si="30"/>
        <v>0</v>
      </c>
      <c r="BN135" s="1">
        <f t="shared" si="30"/>
        <v>0</v>
      </c>
      <c r="BO135" s="1">
        <f t="shared" si="30"/>
        <v>0</v>
      </c>
      <c r="BP135" s="1">
        <f t="shared" si="30"/>
        <v>0</v>
      </c>
      <c r="BQ135" s="1">
        <f t="shared" si="30"/>
        <v>0</v>
      </c>
      <c r="BR135" s="1">
        <f t="shared" si="30"/>
        <v>0</v>
      </c>
      <c r="BS135" s="1">
        <f t="shared" si="30"/>
        <v>0</v>
      </c>
      <c r="BT135" s="1">
        <f>COUNTA(BT133:BT134)</f>
        <v>0</v>
      </c>
      <c r="BU135" s="1">
        <f>COUNTA(BU133:BU134)</f>
        <v>0</v>
      </c>
      <c r="BV135" s="1">
        <f>COUNTA(BV133:BV134)</f>
        <v>0</v>
      </c>
    </row>
    <row r="136" spans="1:74" ht="12.75">
      <c r="A136" s="1"/>
      <c r="B136" s="1"/>
      <c r="C136" s="4" t="s">
        <v>158</v>
      </c>
      <c r="E136" s="2"/>
      <c r="F136" s="2"/>
      <c r="G136" s="1" t="str">
        <f>CONCATENATE(G133," ",G134)</f>
        <v>48 49</v>
      </c>
      <c r="H136" s="1" t="str">
        <f aca="true" t="shared" si="31" ref="H136:BS136">CONCATENATE(H133," ",H134)</f>
        <v>48 49</v>
      </c>
      <c r="I136" s="1" t="str">
        <f t="shared" si="31"/>
        <v>48 49</v>
      </c>
      <c r="J136" s="1" t="str">
        <f t="shared" si="31"/>
        <v>48 49</v>
      </c>
      <c r="K136" s="1" t="str">
        <f t="shared" si="31"/>
        <v>48 </v>
      </c>
      <c r="L136" s="1" t="str">
        <f t="shared" si="31"/>
        <v>48 49</v>
      </c>
      <c r="M136" s="1" t="str">
        <f t="shared" si="31"/>
        <v> </v>
      </c>
      <c r="N136" s="1" t="str">
        <f t="shared" si="31"/>
        <v> </v>
      </c>
      <c r="O136" s="1" t="str">
        <f t="shared" si="31"/>
        <v> </v>
      </c>
      <c r="P136" s="1" t="str">
        <f t="shared" si="31"/>
        <v> </v>
      </c>
      <c r="Q136" s="1" t="str">
        <f t="shared" si="31"/>
        <v> </v>
      </c>
      <c r="R136" s="1" t="str">
        <f t="shared" si="31"/>
        <v> </v>
      </c>
      <c r="S136" s="1" t="str">
        <f t="shared" si="31"/>
        <v> </v>
      </c>
      <c r="T136" s="1" t="str">
        <f t="shared" si="31"/>
        <v> </v>
      </c>
      <c r="U136" s="1" t="str">
        <f t="shared" si="31"/>
        <v> </v>
      </c>
      <c r="V136" s="1" t="str">
        <f t="shared" si="31"/>
        <v> </v>
      </c>
      <c r="W136" s="1" t="str">
        <f t="shared" si="31"/>
        <v> </v>
      </c>
      <c r="X136" s="1" t="str">
        <f t="shared" si="31"/>
        <v> </v>
      </c>
      <c r="Y136" s="1" t="str">
        <f t="shared" si="31"/>
        <v> </v>
      </c>
      <c r="Z136" s="1" t="str">
        <f t="shared" si="31"/>
        <v> </v>
      </c>
      <c r="AA136" s="1" t="str">
        <f t="shared" si="31"/>
        <v> </v>
      </c>
      <c r="AB136" s="1" t="str">
        <f t="shared" si="31"/>
        <v> </v>
      </c>
      <c r="AC136" s="1" t="str">
        <f t="shared" si="31"/>
        <v> </v>
      </c>
      <c r="AD136" s="1" t="str">
        <f t="shared" si="31"/>
        <v> </v>
      </c>
      <c r="AE136" s="1" t="str">
        <f t="shared" si="31"/>
        <v> </v>
      </c>
      <c r="AF136" s="1" t="str">
        <f t="shared" si="31"/>
        <v> </v>
      </c>
      <c r="AG136" s="1" t="str">
        <f t="shared" si="31"/>
        <v> </v>
      </c>
      <c r="AH136" s="1" t="str">
        <f t="shared" si="31"/>
        <v> </v>
      </c>
      <c r="AI136" s="1" t="str">
        <f t="shared" si="31"/>
        <v> </v>
      </c>
      <c r="AJ136" s="1" t="str">
        <f t="shared" si="31"/>
        <v> </v>
      </c>
      <c r="AK136" s="1" t="str">
        <f t="shared" si="31"/>
        <v> </v>
      </c>
      <c r="AL136" s="1" t="str">
        <f t="shared" si="31"/>
        <v> </v>
      </c>
      <c r="AM136" s="1" t="str">
        <f t="shared" si="31"/>
        <v> </v>
      </c>
      <c r="AN136" s="1" t="str">
        <f t="shared" si="31"/>
        <v> </v>
      </c>
      <c r="AO136" s="1" t="str">
        <f t="shared" si="31"/>
        <v> </v>
      </c>
      <c r="AP136" s="1" t="str">
        <f t="shared" si="31"/>
        <v> </v>
      </c>
      <c r="AQ136" s="1" t="str">
        <f t="shared" si="31"/>
        <v> </v>
      </c>
      <c r="AR136" s="1" t="str">
        <f t="shared" si="31"/>
        <v> </v>
      </c>
      <c r="AS136" s="1" t="str">
        <f t="shared" si="31"/>
        <v> </v>
      </c>
      <c r="AT136" s="1" t="str">
        <f t="shared" si="31"/>
        <v> </v>
      </c>
      <c r="AU136" s="1" t="str">
        <f t="shared" si="31"/>
        <v> </v>
      </c>
      <c r="AV136" s="1" t="str">
        <f t="shared" si="31"/>
        <v> </v>
      </c>
      <c r="AW136" s="1" t="str">
        <f t="shared" si="31"/>
        <v> </v>
      </c>
      <c r="AX136" s="1" t="str">
        <f t="shared" si="31"/>
        <v> </v>
      </c>
      <c r="AY136" s="1" t="str">
        <f t="shared" si="31"/>
        <v> </v>
      </c>
      <c r="AZ136" s="1" t="str">
        <f t="shared" si="31"/>
        <v> </v>
      </c>
      <c r="BA136" s="1" t="str">
        <f t="shared" si="31"/>
        <v> </v>
      </c>
      <c r="BB136" s="1" t="str">
        <f t="shared" si="31"/>
        <v> </v>
      </c>
      <c r="BC136" s="1" t="str">
        <f t="shared" si="31"/>
        <v> </v>
      </c>
      <c r="BD136" s="1" t="str">
        <f t="shared" si="31"/>
        <v>48 49</v>
      </c>
      <c r="BE136" s="1" t="str">
        <f t="shared" si="31"/>
        <v>48 49</v>
      </c>
      <c r="BF136" s="1" t="str">
        <f t="shared" si="31"/>
        <v> </v>
      </c>
      <c r="BG136" s="1" t="str">
        <f t="shared" si="31"/>
        <v> </v>
      </c>
      <c r="BH136" s="1" t="str">
        <f t="shared" si="31"/>
        <v> </v>
      </c>
      <c r="BI136" s="1" t="str">
        <f t="shared" si="31"/>
        <v> </v>
      </c>
      <c r="BJ136" s="1" t="str">
        <f t="shared" si="31"/>
        <v> </v>
      </c>
      <c r="BK136" s="1" t="str">
        <f t="shared" si="31"/>
        <v> </v>
      </c>
      <c r="BL136" s="1" t="str">
        <f t="shared" si="31"/>
        <v> </v>
      </c>
      <c r="BM136" s="1" t="str">
        <f t="shared" si="31"/>
        <v> </v>
      </c>
      <c r="BN136" s="1" t="str">
        <f t="shared" si="31"/>
        <v> </v>
      </c>
      <c r="BO136" s="1" t="str">
        <f t="shared" si="31"/>
        <v> </v>
      </c>
      <c r="BP136" s="1" t="str">
        <f t="shared" si="31"/>
        <v> </v>
      </c>
      <c r="BQ136" s="1" t="str">
        <f t="shared" si="31"/>
        <v> </v>
      </c>
      <c r="BR136" s="1" t="str">
        <f t="shared" si="31"/>
        <v> </v>
      </c>
      <c r="BS136" s="1" t="str">
        <f t="shared" si="31"/>
        <v> </v>
      </c>
      <c r="BT136" s="1" t="str">
        <f>CONCATENATE(BT133," ",BT134)</f>
        <v> </v>
      </c>
      <c r="BU136" s="1" t="str">
        <f>CONCATENATE(BU133," ",BU134)</f>
        <v> </v>
      </c>
      <c r="BV136" s="1" t="str">
        <f>CONCATENATE(BV133," ",BV134)</f>
        <v> </v>
      </c>
    </row>
    <row r="137" spans="1:74" ht="12.75">
      <c r="A137" s="1"/>
      <c r="B137" s="1"/>
      <c r="E137" s="2"/>
      <c r="F137" s="2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</row>
    <row r="138" spans="1:74" ht="12.75">
      <c r="A138" s="1">
        <v>39</v>
      </c>
      <c r="B138" s="1" t="s">
        <v>285</v>
      </c>
      <c r="C138" s="1" t="s">
        <v>272</v>
      </c>
      <c r="D138" s="1" t="s">
        <v>220</v>
      </c>
      <c r="E138" s="1"/>
      <c r="F138" s="1"/>
      <c r="G138" s="1">
        <v>39</v>
      </c>
      <c r="H138" s="1">
        <v>39</v>
      </c>
      <c r="I138" s="1" t="s">
        <v>286</v>
      </c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</row>
    <row r="139" spans="1:74" ht="12.75">
      <c r="A139" s="1">
        <v>46</v>
      </c>
      <c r="B139" s="1" t="s">
        <v>130</v>
      </c>
      <c r="C139" s="1" t="s">
        <v>212</v>
      </c>
      <c r="D139" s="1" t="s">
        <v>218</v>
      </c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</row>
    <row r="140" spans="1:74" ht="12.75">
      <c r="A140" s="1">
        <v>47</v>
      </c>
      <c r="B140" s="1" t="s">
        <v>131</v>
      </c>
      <c r="C140" s="1" t="s">
        <v>212</v>
      </c>
      <c r="D140" s="1" t="s">
        <v>213</v>
      </c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</row>
    <row r="141" spans="1:74" ht="12.75">
      <c r="A141" s="1"/>
      <c r="B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</row>
    <row r="142" spans="1:74" ht="12.75">
      <c r="A142" s="1"/>
      <c r="B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</row>
    <row r="143" spans="1:74" ht="12.75">
      <c r="A143" s="1"/>
      <c r="B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</row>
    <row r="144" spans="1:74" ht="12.75">
      <c r="A144" s="1"/>
      <c r="B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</row>
    <row r="145" spans="1:74" ht="12.75">
      <c r="A145" s="1"/>
      <c r="B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</row>
    <row r="146" spans="1:74" ht="12.75">
      <c r="A146" s="1"/>
      <c r="B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</row>
    <row r="147" spans="1:74" ht="12.75">
      <c r="A147" s="1"/>
      <c r="B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</row>
    <row r="148" spans="1:74" ht="12.75">
      <c r="A148" s="1"/>
      <c r="B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</row>
    <row r="149" spans="1:74" ht="12.75">
      <c r="A149" s="1"/>
      <c r="B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</row>
    <row r="150" spans="1:74" ht="12.75">
      <c r="A150" s="1"/>
      <c r="B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</row>
    <row r="151" spans="1:74" ht="12.75">
      <c r="A151" s="1"/>
      <c r="B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</row>
    <row r="152" spans="1:74" ht="12.75">
      <c r="A152" s="1"/>
      <c r="B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</row>
    <row r="153" spans="1:74" ht="12.75">
      <c r="A153" s="1"/>
      <c r="B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</row>
    <row r="154" spans="1:74" ht="12.75">
      <c r="A154" s="1"/>
      <c r="B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</row>
    <row r="155" spans="1:74" ht="12.75">
      <c r="A155" s="1"/>
      <c r="B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</row>
    <row r="156" spans="1:74" ht="12.75">
      <c r="A156" s="1"/>
      <c r="B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</row>
    <row r="157" spans="1:74" ht="12.75">
      <c r="A157" s="1"/>
      <c r="B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</row>
    <row r="158" spans="1:74" ht="12.75">
      <c r="A158" s="1"/>
      <c r="B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</row>
    <row r="159" spans="1:74" ht="12.75">
      <c r="A159" s="1"/>
      <c r="B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</row>
    <row r="160" spans="1:74" ht="12.75">
      <c r="A160" s="1"/>
      <c r="B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</row>
    <row r="161" spans="1:74" ht="12.75">
      <c r="A161" s="1"/>
      <c r="B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</row>
    <row r="162" spans="1:74" ht="12.75">
      <c r="A162" s="1"/>
      <c r="B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</row>
    <row r="163" spans="1:74" ht="12.75">
      <c r="A163" s="1"/>
      <c r="B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</row>
    <row r="164" spans="1:74" ht="12.75">
      <c r="A164" s="1"/>
      <c r="B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</row>
    <row r="165" spans="1:74" ht="12.75">
      <c r="A165" s="1"/>
      <c r="B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</row>
    <row r="166" spans="1:74" ht="12.75">
      <c r="A166" s="1"/>
      <c r="B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</row>
    <row r="167" spans="1:74" ht="12.75">
      <c r="A167" s="1"/>
      <c r="B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</row>
    <row r="168" spans="1:74" ht="12.75">
      <c r="A168" s="1"/>
      <c r="B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</row>
    <row r="169" spans="1:74" ht="12.75">
      <c r="A169" s="1"/>
      <c r="B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</row>
    <row r="170" spans="1:74" ht="12.75">
      <c r="A170" s="1"/>
      <c r="B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</row>
  </sheetData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R70"/>
  <sheetViews>
    <sheetView workbookViewId="0" topLeftCell="A1">
      <selection activeCell="B3" sqref="B3"/>
    </sheetView>
  </sheetViews>
  <sheetFormatPr defaultColWidth="9.140625" defaultRowHeight="12.75"/>
  <cols>
    <col min="1" max="1" width="27.140625" style="0" customWidth="1"/>
    <col min="2" max="10" width="8.8515625" style="0" customWidth="1"/>
    <col min="11" max="11" width="27.140625" style="0" customWidth="1"/>
    <col min="12" max="16384" width="8.8515625" style="0" customWidth="1"/>
  </cols>
  <sheetData>
    <row r="2" spans="2:18" ht="12.75">
      <c r="B2" s="5" t="s">
        <v>221</v>
      </c>
      <c r="C2" s="5" t="s">
        <v>220</v>
      </c>
      <c r="D2" s="5" t="s">
        <v>160</v>
      </c>
      <c r="E2" s="5" t="s">
        <v>215</v>
      </c>
      <c r="F2" s="5" t="s">
        <v>133</v>
      </c>
      <c r="G2" s="5" t="s">
        <v>161</v>
      </c>
      <c r="L2" s="5" t="s">
        <v>221</v>
      </c>
      <c r="M2" s="5" t="s">
        <v>220</v>
      </c>
      <c r="N2" s="5" t="s">
        <v>160</v>
      </c>
      <c r="O2" s="5" t="s">
        <v>215</v>
      </c>
      <c r="P2" s="5" t="s">
        <v>133</v>
      </c>
      <c r="Q2" s="5" t="s">
        <v>161</v>
      </c>
      <c r="R2" s="5" t="s">
        <v>153</v>
      </c>
    </row>
    <row r="3" spans="1:18" ht="12.75">
      <c r="A3" s="4" t="s">
        <v>304</v>
      </c>
      <c r="B3" t="s">
        <v>81</v>
      </c>
      <c r="C3" t="s">
        <v>91</v>
      </c>
      <c r="D3" t="s">
        <v>98</v>
      </c>
      <c r="E3" t="s">
        <v>106</v>
      </c>
      <c r="G3" t="s">
        <v>99</v>
      </c>
      <c r="K3" s="4" t="s">
        <v>304</v>
      </c>
      <c r="L3">
        <v>3</v>
      </c>
      <c r="M3">
        <v>2</v>
      </c>
      <c r="N3">
        <v>2</v>
      </c>
      <c r="O3">
        <v>2</v>
      </c>
      <c r="P3">
        <v>0</v>
      </c>
      <c r="Q3">
        <v>3</v>
      </c>
      <c r="R3">
        <f>SUM(L3:Q3)</f>
        <v>12</v>
      </c>
    </row>
    <row r="4" spans="1:18" ht="12.75">
      <c r="A4" s="4" t="s">
        <v>303</v>
      </c>
      <c r="B4" t="s">
        <v>81</v>
      </c>
      <c r="C4" t="s">
        <v>92</v>
      </c>
      <c r="D4" t="s">
        <v>98</v>
      </c>
      <c r="E4" t="s">
        <v>106</v>
      </c>
      <c r="G4" t="s">
        <v>99</v>
      </c>
      <c r="K4" s="4" t="s">
        <v>303</v>
      </c>
      <c r="L4">
        <v>0</v>
      </c>
      <c r="M4">
        <v>3</v>
      </c>
      <c r="N4">
        <v>2</v>
      </c>
      <c r="O4">
        <v>2</v>
      </c>
      <c r="P4">
        <v>0</v>
      </c>
      <c r="Q4">
        <v>3</v>
      </c>
      <c r="R4">
        <f aca="true" t="shared" si="0" ref="R4:R67">SUM(L4:Q4)</f>
        <v>10</v>
      </c>
    </row>
    <row r="5" spans="1:18" ht="12.75">
      <c r="A5" s="4" t="s">
        <v>302</v>
      </c>
      <c r="B5" t="s">
        <v>82</v>
      </c>
      <c r="C5" t="s">
        <v>93</v>
      </c>
      <c r="D5" t="s">
        <v>98</v>
      </c>
      <c r="E5" t="s">
        <v>107</v>
      </c>
      <c r="G5" t="s">
        <v>100</v>
      </c>
      <c r="K5" s="4" t="s">
        <v>302</v>
      </c>
      <c r="L5">
        <v>0</v>
      </c>
      <c r="M5">
        <v>3</v>
      </c>
      <c r="N5">
        <v>2</v>
      </c>
      <c r="O5">
        <v>2</v>
      </c>
      <c r="P5">
        <v>0</v>
      </c>
      <c r="Q5">
        <v>3</v>
      </c>
      <c r="R5">
        <f t="shared" si="0"/>
        <v>10</v>
      </c>
    </row>
    <row r="6" spans="1:18" ht="12.75">
      <c r="A6" s="4" t="s">
        <v>308</v>
      </c>
      <c r="B6" t="s">
        <v>83</v>
      </c>
      <c r="C6" t="s">
        <v>94</v>
      </c>
      <c r="D6" t="s">
        <v>98</v>
      </c>
      <c r="E6" t="s">
        <v>106</v>
      </c>
      <c r="G6" t="s">
        <v>101</v>
      </c>
      <c r="K6" s="4" t="s">
        <v>308</v>
      </c>
      <c r="L6">
        <v>0</v>
      </c>
      <c r="M6">
        <v>2</v>
      </c>
      <c r="N6">
        <v>2</v>
      </c>
      <c r="O6">
        <v>2</v>
      </c>
      <c r="P6">
        <v>0</v>
      </c>
      <c r="Q6">
        <v>2</v>
      </c>
      <c r="R6">
        <f t="shared" si="0"/>
        <v>8</v>
      </c>
    </row>
    <row r="7" spans="1:18" ht="12.75">
      <c r="A7" s="4" t="s">
        <v>300</v>
      </c>
      <c r="B7" t="s">
        <v>84</v>
      </c>
      <c r="C7" t="s">
        <v>95</v>
      </c>
      <c r="D7" t="s">
        <v>98</v>
      </c>
      <c r="E7" t="s">
        <v>107</v>
      </c>
      <c r="G7" t="s">
        <v>100</v>
      </c>
      <c r="K7" s="4" t="s">
        <v>300</v>
      </c>
      <c r="L7">
        <v>0</v>
      </c>
      <c r="M7">
        <v>1</v>
      </c>
      <c r="N7">
        <v>2</v>
      </c>
      <c r="O7">
        <v>2</v>
      </c>
      <c r="P7">
        <v>0</v>
      </c>
      <c r="Q7">
        <v>3</v>
      </c>
      <c r="R7">
        <f t="shared" si="0"/>
        <v>8</v>
      </c>
    </row>
    <row r="8" spans="1:18" ht="12.75">
      <c r="A8" s="4" t="s">
        <v>314</v>
      </c>
      <c r="B8" t="s">
        <v>85</v>
      </c>
      <c r="C8" t="s">
        <v>92</v>
      </c>
      <c r="D8" t="s">
        <v>98</v>
      </c>
      <c r="E8" t="s">
        <v>106</v>
      </c>
      <c r="G8" t="s">
        <v>99</v>
      </c>
      <c r="K8" s="4" t="s">
        <v>314</v>
      </c>
      <c r="L8">
        <v>1</v>
      </c>
      <c r="M8">
        <v>3</v>
      </c>
      <c r="N8">
        <v>2</v>
      </c>
      <c r="O8">
        <v>2</v>
      </c>
      <c r="P8">
        <v>0</v>
      </c>
      <c r="Q8">
        <v>3</v>
      </c>
      <c r="R8">
        <f t="shared" si="0"/>
        <v>11</v>
      </c>
    </row>
    <row r="9" spans="1:18" ht="12.75">
      <c r="A9" s="4" t="s">
        <v>227</v>
      </c>
      <c r="B9" t="s">
        <v>86</v>
      </c>
      <c r="C9" t="s">
        <v>96</v>
      </c>
      <c r="D9" t="s">
        <v>229</v>
      </c>
      <c r="E9" t="s">
        <v>87</v>
      </c>
      <c r="G9" t="s">
        <v>102</v>
      </c>
      <c r="K9" s="4" t="s">
        <v>227</v>
      </c>
      <c r="L9">
        <v>0</v>
      </c>
      <c r="M9">
        <v>1</v>
      </c>
      <c r="N9">
        <v>0</v>
      </c>
      <c r="O9">
        <v>0</v>
      </c>
      <c r="P9">
        <v>0</v>
      </c>
      <c r="Q9">
        <v>1</v>
      </c>
      <c r="R9">
        <f t="shared" si="0"/>
        <v>2</v>
      </c>
    </row>
    <row r="10" spans="1:18" ht="12.75">
      <c r="A10" s="4" t="s">
        <v>225</v>
      </c>
      <c r="B10" t="s">
        <v>84</v>
      </c>
      <c r="C10" t="s">
        <v>172</v>
      </c>
      <c r="D10" t="s">
        <v>98</v>
      </c>
      <c r="E10" t="s">
        <v>87</v>
      </c>
      <c r="G10" t="s">
        <v>103</v>
      </c>
      <c r="K10" s="4" t="s">
        <v>225</v>
      </c>
      <c r="L10">
        <v>0</v>
      </c>
      <c r="M10">
        <v>0</v>
      </c>
      <c r="N10">
        <v>2</v>
      </c>
      <c r="O10">
        <v>0</v>
      </c>
      <c r="P10">
        <v>0</v>
      </c>
      <c r="Q10">
        <v>2</v>
      </c>
      <c r="R10">
        <f t="shared" si="0"/>
        <v>4</v>
      </c>
    </row>
    <row r="11" spans="1:18" ht="12.75">
      <c r="A11" s="4" t="s">
        <v>321</v>
      </c>
      <c r="B11" t="s">
        <v>84</v>
      </c>
      <c r="C11" t="s">
        <v>172</v>
      </c>
      <c r="D11" t="s">
        <v>229</v>
      </c>
      <c r="E11" t="s">
        <v>87</v>
      </c>
      <c r="G11" t="s">
        <v>183</v>
      </c>
      <c r="K11" s="4" t="s">
        <v>321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f t="shared" si="0"/>
        <v>0</v>
      </c>
    </row>
    <row r="12" spans="1:18" ht="12.75">
      <c r="A12" s="4" t="s">
        <v>228</v>
      </c>
      <c r="B12" t="s">
        <v>87</v>
      </c>
      <c r="C12" t="s">
        <v>95</v>
      </c>
      <c r="D12" t="s">
        <v>229</v>
      </c>
      <c r="E12" t="s">
        <v>87</v>
      </c>
      <c r="G12" t="s">
        <v>104</v>
      </c>
      <c r="K12" s="4" t="s">
        <v>228</v>
      </c>
      <c r="L12">
        <v>0</v>
      </c>
      <c r="M12">
        <v>1</v>
      </c>
      <c r="N12">
        <v>0</v>
      </c>
      <c r="O12">
        <v>0</v>
      </c>
      <c r="P12">
        <v>0</v>
      </c>
      <c r="Q12">
        <v>1</v>
      </c>
      <c r="R12">
        <f t="shared" si="0"/>
        <v>2</v>
      </c>
    </row>
    <row r="13" spans="1:18" ht="12.75">
      <c r="A13" s="4" t="s">
        <v>312</v>
      </c>
      <c r="B13" t="s">
        <v>87</v>
      </c>
      <c r="C13" t="s">
        <v>172</v>
      </c>
      <c r="D13" t="s">
        <v>98</v>
      </c>
      <c r="E13" t="s">
        <v>87</v>
      </c>
      <c r="G13" t="s">
        <v>183</v>
      </c>
      <c r="K13" s="4" t="s">
        <v>312</v>
      </c>
      <c r="L13">
        <v>0</v>
      </c>
      <c r="M13">
        <v>0</v>
      </c>
      <c r="N13">
        <v>2</v>
      </c>
      <c r="O13">
        <v>0</v>
      </c>
      <c r="P13">
        <v>0</v>
      </c>
      <c r="Q13">
        <v>0</v>
      </c>
      <c r="R13">
        <f t="shared" si="0"/>
        <v>2</v>
      </c>
    </row>
    <row r="14" spans="1:18" ht="12.75">
      <c r="A14" s="4" t="s">
        <v>311</v>
      </c>
      <c r="B14" t="s">
        <v>87</v>
      </c>
      <c r="C14" t="s">
        <v>97</v>
      </c>
      <c r="D14" t="s">
        <v>98</v>
      </c>
      <c r="E14" t="s">
        <v>87</v>
      </c>
      <c r="G14" t="s">
        <v>183</v>
      </c>
      <c r="K14" s="4" t="s">
        <v>311</v>
      </c>
      <c r="L14">
        <v>0</v>
      </c>
      <c r="M14">
        <v>1</v>
      </c>
      <c r="N14">
        <v>2</v>
      </c>
      <c r="O14">
        <v>0</v>
      </c>
      <c r="P14">
        <v>0</v>
      </c>
      <c r="Q14">
        <v>0</v>
      </c>
      <c r="R14">
        <f t="shared" si="0"/>
        <v>3</v>
      </c>
    </row>
    <row r="15" spans="1:18" ht="12.75">
      <c r="A15" s="4" t="s">
        <v>316</v>
      </c>
      <c r="B15" t="s">
        <v>87</v>
      </c>
      <c r="C15" t="s">
        <v>172</v>
      </c>
      <c r="D15" t="s">
        <v>98</v>
      </c>
      <c r="E15" t="s">
        <v>87</v>
      </c>
      <c r="G15" t="s">
        <v>183</v>
      </c>
      <c r="K15" s="4" t="s">
        <v>316</v>
      </c>
      <c r="L15">
        <v>0</v>
      </c>
      <c r="M15">
        <v>0</v>
      </c>
      <c r="N15">
        <v>2</v>
      </c>
      <c r="O15">
        <v>0</v>
      </c>
      <c r="P15">
        <v>0</v>
      </c>
      <c r="Q15">
        <v>0</v>
      </c>
      <c r="R15">
        <f t="shared" si="0"/>
        <v>2</v>
      </c>
    </row>
    <row r="16" spans="1:18" ht="12.75">
      <c r="A16" s="4" t="s">
        <v>252</v>
      </c>
      <c r="B16" t="s">
        <v>87</v>
      </c>
      <c r="C16" t="s">
        <v>95</v>
      </c>
      <c r="D16" t="s">
        <v>229</v>
      </c>
      <c r="E16" t="s">
        <v>108</v>
      </c>
      <c r="G16" t="s">
        <v>183</v>
      </c>
      <c r="K16" s="4" t="s">
        <v>252</v>
      </c>
      <c r="L16">
        <v>0</v>
      </c>
      <c r="M16">
        <v>1</v>
      </c>
      <c r="N16">
        <v>0</v>
      </c>
      <c r="O16">
        <v>1</v>
      </c>
      <c r="P16">
        <v>0</v>
      </c>
      <c r="Q16">
        <v>0</v>
      </c>
      <c r="R16">
        <f t="shared" si="0"/>
        <v>2</v>
      </c>
    </row>
    <row r="17" spans="1:18" ht="12.75">
      <c r="A17" s="4" t="s">
        <v>317</v>
      </c>
      <c r="B17" t="s">
        <v>84</v>
      </c>
      <c r="C17" t="s">
        <v>172</v>
      </c>
      <c r="D17" t="s">
        <v>98</v>
      </c>
      <c r="E17" t="s">
        <v>87</v>
      </c>
      <c r="G17" t="s">
        <v>183</v>
      </c>
      <c r="K17" s="4" t="s">
        <v>317</v>
      </c>
      <c r="L17">
        <v>0</v>
      </c>
      <c r="M17">
        <v>0</v>
      </c>
      <c r="N17">
        <v>2</v>
      </c>
      <c r="O17">
        <v>0</v>
      </c>
      <c r="P17">
        <v>0</v>
      </c>
      <c r="Q17">
        <v>0</v>
      </c>
      <c r="R17">
        <f t="shared" si="0"/>
        <v>2</v>
      </c>
    </row>
    <row r="18" spans="1:18" ht="12.75">
      <c r="A18" s="4" t="s">
        <v>344</v>
      </c>
      <c r="B18" t="s">
        <v>87</v>
      </c>
      <c r="C18" t="s">
        <v>172</v>
      </c>
      <c r="D18" t="s">
        <v>229</v>
      </c>
      <c r="E18" t="s">
        <v>109</v>
      </c>
      <c r="G18" t="s">
        <v>183</v>
      </c>
      <c r="K18" s="4" t="s">
        <v>344</v>
      </c>
      <c r="L18">
        <v>0</v>
      </c>
      <c r="M18">
        <v>0</v>
      </c>
      <c r="N18">
        <v>0</v>
      </c>
      <c r="O18">
        <v>1</v>
      </c>
      <c r="P18">
        <v>0</v>
      </c>
      <c r="Q18">
        <v>0</v>
      </c>
      <c r="R18">
        <f t="shared" si="0"/>
        <v>1</v>
      </c>
    </row>
    <row r="19" spans="1:18" ht="12.75">
      <c r="A19" s="4" t="s">
        <v>244</v>
      </c>
      <c r="B19" t="s">
        <v>87</v>
      </c>
      <c r="C19" t="s">
        <v>172</v>
      </c>
      <c r="D19" t="s">
        <v>229</v>
      </c>
      <c r="E19" t="s">
        <v>108</v>
      </c>
      <c r="G19" t="s">
        <v>183</v>
      </c>
      <c r="K19" s="4" t="s">
        <v>244</v>
      </c>
      <c r="L19">
        <v>0</v>
      </c>
      <c r="M19">
        <v>0</v>
      </c>
      <c r="N19">
        <v>0</v>
      </c>
      <c r="O19">
        <v>1</v>
      </c>
      <c r="P19">
        <v>0</v>
      </c>
      <c r="Q19">
        <v>0</v>
      </c>
      <c r="R19">
        <f t="shared" si="0"/>
        <v>1</v>
      </c>
    </row>
    <row r="20" spans="1:18" ht="12.75">
      <c r="A20" s="4" t="s">
        <v>232</v>
      </c>
      <c r="B20" t="s">
        <v>87</v>
      </c>
      <c r="C20" t="s">
        <v>172</v>
      </c>
      <c r="D20" t="s">
        <v>98</v>
      </c>
      <c r="E20" t="s">
        <v>87</v>
      </c>
      <c r="G20" t="s">
        <v>183</v>
      </c>
      <c r="K20" s="4" t="s">
        <v>232</v>
      </c>
      <c r="L20">
        <v>0</v>
      </c>
      <c r="M20">
        <v>0</v>
      </c>
      <c r="N20">
        <v>2</v>
      </c>
      <c r="O20">
        <v>0</v>
      </c>
      <c r="P20">
        <v>0</v>
      </c>
      <c r="Q20">
        <v>0</v>
      </c>
      <c r="R20">
        <f t="shared" si="0"/>
        <v>2</v>
      </c>
    </row>
    <row r="21" spans="1:18" ht="12.75">
      <c r="A21" s="4" t="s">
        <v>282</v>
      </c>
      <c r="B21" t="s">
        <v>87</v>
      </c>
      <c r="C21" t="s">
        <v>172</v>
      </c>
      <c r="D21" t="s">
        <v>229</v>
      </c>
      <c r="E21" t="s">
        <v>108</v>
      </c>
      <c r="G21" t="s">
        <v>183</v>
      </c>
      <c r="K21" s="4" t="s">
        <v>282</v>
      </c>
      <c r="L21">
        <v>0</v>
      </c>
      <c r="M21">
        <v>0</v>
      </c>
      <c r="N21">
        <v>0</v>
      </c>
      <c r="O21">
        <v>1</v>
      </c>
      <c r="P21">
        <v>0</v>
      </c>
      <c r="Q21">
        <v>0</v>
      </c>
      <c r="R21">
        <f t="shared" si="0"/>
        <v>1</v>
      </c>
    </row>
    <row r="22" spans="1:18" ht="12.75">
      <c r="A22" s="4" t="s">
        <v>297</v>
      </c>
      <c r="B22" t="s">
        <v>87</v>
      </c>
      <c r="C22" t="s">
        <v>172</v>
      </c>
      <c r="D22" t="s">
        <v>229</v>
      </c>
      <c r="E22" t="s">
        <v>87</v>
      </c>
      <c r="G22" t="s">
        <v>183</v>
      </c>
      <c r="K22" s="4" t="s">
        <v>297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f t="shared" si="0"/>
        <v>0</v>
      </c>
    </row>
    <row r="23" spans="1:18" ht="12.75">
      <c r="A23" s="4" t="s">
        <v>226</v>
      </c>
      <c r="B23" t="s">
        <v>87</v>
      </c>
      <c r="C23" t="s">
        <v>172</v>
      </c>
      <c r="D23" t="s">
        <v>229</v>
      </c>
      <c r="E23" t="s">
        <v>87</v>
      </c>
      <c r="G23" t="s">
        <v>183</v>
      </c>
      <c r="K23" s="4" t="s">
        <v>226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f t="shared" si="0"/>
        <v>0</v>
      </c>
    </row>
    <row r="24" spans="1:18" ht="12.75">
      <c r="A24" s="4" t="s">
        <v>318</v>
      </c>
      <c r="B24" t="s">
        <v>87</v>
      </c>
      <c r="C24" t="s">
        <v>172</v>
      </c>
      <c r="D24" t="s">
        <v>98</v>
      </c>
      <c r="E24" t="s">
        <v>87</v>
      </c>
      <c r="G24" t="s">
        <v>183</v>
      </c>
      <c r="K24" s="4" t="s">
        <v>318</v>
      </c>
      <c r="L24">
        <v>0</v>
      </c>
      <c r="M24">
        <v>0</v>
      </c>
      <c r="N24">
        <v>2</v>
      </c>
      <c r="O24">
        <v>0</v>
      </c>
      <c r="P24">
        <v>0</v>
      </c>
      <c r="Q24">
        <v>0</v>
      </c>
      <c r="R24">
        <f t="shared" si="0"/>
        <v>2</v>
      </c>
    </row>
    <row r="25" spans="1:18" ht="12.75">
      <c r="A25" s="4" t="s">
        <v>231</v>
      </c>
      <c r="B25" t="s">
        <v>87</v>
      </c>
      <c r="C25" t="s">
        <v>172</v>
      </c>
      <c r="D25" t="s">
        <v>98</v>
      </c>
      <c r="E25" t="s">
        <v>87</v>
      </c>
      <c r="G25" t="s">
        <v>183</v>
      </c>
      <c r="K25" s="4" t="s">
        <v>231</v>
      </c>
      <c r="L25">
        <v>0</v>
      </c>
      <c r="M25">
        <v>0</v>
      </c>
      <c r="N25">
        <v>2</v>
      </c>
      <c r="O25">
        <v>0</v>
      </c>
      <c r="P25">
        <v>0</v>
      </c>
      <c r="Q25">
        <v>0</v>
      </c>
      <c r="R25">
        <f t="shared" si="0"/>
        <v>2</v>
      </c>
    </row>
    <row r="26" spans="1:18" ht="12.75">
      <c r="A26" s="4" t="s">
        <v>243</v>
      </c>
      <c r="B26" t="s">
        <v>87</v>
      </c>
      <c r="C26" t="s">
        <v>172</v>
      </c>
      <c r="D26" t="s">
        <v>229</v>
      </c>
      <c r="E26" t="s">
        <v>87</v>
      </c>
      <c r="G26" t="s">
        <v>105</v>
      </c>
      <c r="K26" s="4" t="s">
        <v>243</v>
      </c>
      <c r="L26">
        <v>0</v>
      </c>
      <c r="M26">
        <v>0</v>
      </c>
      <c r="N26">
        <v>0</v>
      </c>
      <c r="O26">
        <v>0</v>
      </c>
      <c r="P26">
        <v>0</v>
      </c>
      <c r="Q26">
        <v>1</v>
      </c>
      <c r="R26">
        <f t="shared" si="0"/>
        <v>1</v>
      </c>
    </row>
    <row r="27" spans="1:18" ht="12.75">
      <c r="A27" s="4" t="s">
        <v>334</v>
      </c>
      <c r="B27" t="s">
        <v>87</v>
      </c>
      <c r="C27" t="s">
        <v>96</v>
      </c>
      <c r="D27" t="s">
        <v>229</v>
      </c>
      <c r="E27" t="s">
        <v>87</v>
      </c>
      <c r="G27" t="s">
        <v>183</v>
      </c>
      <c r="K27" s="4" t="s">
        <v>334</v>
      </c>
      <c r="L27">
        <v>0</v>
      </c>
      <c r="M27">
        <v>1</v>
      </c>
      <c r="N27">
        <v>0</v>
      </c>
      <c r="O27">
        <v>0</v>
      </c>
      <c r="P27">
        <v>0</v>
      </c>
      <c r="Q27">
        <v>0</v>
      </c>
      <c r="R27">
        <f t="shared" si="0"/>
        <v>1</v>
      </c>
    </row>
    <row r="28" spans="1:18" ht="12.75">
      <c r="A28" s="4" t="s">
        <v>264</v>
      </c>
      <c r="B28" t="s">
        <v>86</v>
      </c>
      <c r="C28" t="s">
        <v>172</v>
      </c>
      <c r="D28" t="s">
        <v>229</v>
      </c>
      <c r="E28" t="s">
        <v>87</v>
      </c>
      <c r="G28" t="s">
        <v>183</v>
      </c>
      <c r="K28" s="4" t="s">
        <v>264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f t="shared" si="0"/>
        <v>0</v>
      </c>
    </row>
    <row r="29" spans="1:18" ht="12.75">
      <c r="A29" s="4" t="s">
        <v>279</v>
      </c>
      <c r="B29" t="s">
        <v>87</v>
      </c>
      <c r="C29" t="s">
        <v>172</v>
      </c>
      <c r="D29" t="s">
        <v>229</v>
      </c>
      <c r="E29" t="s">
        <v>87</v>
      </c>
      <c r="G29" t="s">
        <v>183</v>
      </c>
      <c r="K29" s="4" t="s">
        <v>279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f t="shared" si="0"/>
        <v>0</v>
      </c>
    </row>
    <row r="30" spans="1:18" ht="12.75">
      <c r="A30" s="4" t="s">
        <v>136</v>
      </c>
      <c r="B30" t="s">
        <v>87</v>
      </c>
      <c r="C30" t="s">
        <v>172</v>
      </c>
      <c r="D30" t="s">
        <v>229</v>
      </c>
      <c r="E30" t="s">
        <v>87</v>
      </c>
      <c r="G30" t="s">
        <v>183</v>
      </c>
      <c r="K30" s="4" t="s">
        <v>136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f t="shared" si="0"/>
        <v>0</v>
      </c>
    </row>
    <row r="31" spans="1:18" ht="12.75">
      <c r="A31" s="4" t="s">
        <v>233</v>
      </c>
      <c r="B31" t="s">
        <v>87</v>
      </c>
      <c r="C31" t="s">
        <v>172</v>
      </c>
      <c r="D31" t="s">
        <v>229</v>
      </c>
      <c r="E31" t="s">
        <v>87</v>
      </c>
      <c r="G31" t="s">
        <v>183</v>
      </c>
      <c r="K31" s="4" t="s">
        <v>233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f t="shared" si="0"/>
        <v>0</v>
      </c>
    </row>
    <row r="32" spans="1:18" ht="12.75">
      <c r="A32" s="4" t="s">
        <v>325</v>
      </c>
      <c r="B32" t="s">
        <v>87</v>
      </c>
      <c r="C32" t="s">
        <v>172</v>
      </c>
      <c r="D32" t="s">
        <v>229</v>
      </c>
      <c r="E32" t="s">
        <v>87</v>
      </c>
      <c r="G32" t="s">
        <v>183</v>
      </c>
      <c r="K32" s="4" t="s">
        <v>325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f t="shared" si="0"/>
        <v>0</v>
      </c>
    </row>
    <row r="33" spans="1:18" ht="12.75">
      <c r="A33" s="4" t="s">
        <v>245</v>
      </c>
      <c r="B33" t="s">
        <v>87</v>
      </c>
      <c r="C33" t="s">
        <v>172</v>
      </c>
      <c r="D33" t="s">
        <v>229</v>
      </c>
      <c r="E33" t="s">
        <v>87</v>
      </c>
      <c r="G33" t="s">
        <v>183</v>
      </c>
      <c r="K33" s="4" t="s">
        <v>245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f t="shared" si="0"/>
        <v>0</v>
      </c>
    </row>
    <row r="34" spans="1:18" ht="12.75">
      <c r="A34" s="4" t="s">
        <v>249</v>
      </c>
      <c r="B34" t="s">
        <v>87</v>
      </c>
      <c r="C34" t="s">
        <v>96</v>
      </c>
      <c r="D34" t="s">
        <v>229</v>
      </c>
      <c r="E34" t="s">
        <v>87</v>
      </c>
      <c r="G34" t="s">
        <v>183</v>
      </c>
      <c r="K34" s="4" t="s">
        <v>249</v>
      </c>
      <c r="L34">
        <v>0</v>
      </c>
      <c r="M34">
        <v>1</v>
      </c>
      <c r="N34">
        <v>0</v>
      </c>
      <c r="O34">
        <v>0</v>
      </c>
      <c r="P34">
        <v>0</v>
      </c>
      <c r="Q34">
        <v>0</v>
      </c>
      <c r="R34">
        <f t="shared" si="0"/>
        <v>1</v>
      </c>
    </row>
    <row r="35" spans="1:18" ht="12.75">
      <c r="A35" s="4" t="s">
        <v>254</v>
      </c>
      <c r="B35" t="s">
        <v>87</v>
      </c>
      <c r="C35" t="s">
        <v>172</v>
      </c>
      <c r="D35" t="s">
        <v>229</v>
      </c>
      <c r="E35" t="s">
        <v>87</v>
      </c>
      <c r="G35" t="s">
        <v>183</v>
      </c>
      <c r="K35" s="4" t="s">
        <v>254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f t="shared" si="0"/>
        <v>0</v>
      </c>
    </row>
    <row r="36" spans="1:18" ht="12.75">
      <c r="A36" s="4" t="s">
        <v>266</v>
      </c>
      <c r="B36" t="s">
        <v>88</v>
      </c>
      <c r="C36" t="s">
        <v>172</v>
      </c>
      <c r="D36" t="s">
        <v>229</v>
      </c>
      <c r="E36" t="s">
        <v>87</v>
      </c>
      <c r="G36" t="s">
        <v>183</v>
      </c>
      <c r="K36" s="4" t="s">
        <v>266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f t="shared" si="0"/>
        <v>0</v>
      </c>
    </row>
    <row r="37" spans="1:18" ht="12.75">
      <c r="A37" s="4" t="s">
        <v>269</v>
      </c>
      <c r="B37" t="s">
        <v>84</v>
      </c>
      <c r="C37" t="s">
        <v>172</v>
      </c>
      <c r="D37" t="s">
        <v>229</v>
      </c>
      <c r="E37" t="s">
        <v>87</v>
      </c>
      <c r="G37" t="s">
        <v>183</v>
      </c>
      <c r="K37" s="4" t="s">
        <v>269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f t="shared" si="0"/>
        <v>0</v>
      </c>
    </row>
    <row r="38" spans="1:18" ht="12.75">
      <c r="A38" s="4" t="s">
        <v>270</v>
      </c>
      <c r="B38" t="s">
        <v>84</v>
      </c>
      <c r="C38" t="s">
        <v>172</v>
      </c>
      <c r="D38" t="s">
        <v>229</v>
      </c>
      <c r="E38" t="s">
        <v>87</v>
      </c>
      <c r="G38" t="s">
        <v>183</v>
      </c>
      <c r="K38" s="4" t="s">
        <v>270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f t="shared" si="0"/>
        <v>0</v>
      </c>
    </row>
    <row r="39" spans="1:18" ht="12.75">
      <c r="A39" s="4" t="s">
        <v>283</v>
      </c>
      <c r="B39" t="s">
        <v>87</v>
      </c>
      <c r="C39" t="s">
        <v>172</v>
      </c>
      <c r="D39" t="s">
        <v>229</v>
      </c>
      <c r="E39" t="s">
        <v>87</v>
      </c>
      <c r="G39" t="s">
        <v>183</v>
      </c>
      <c r="K39" s="4" t="s">
        <v>283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f t="shared" si="0"/>
        <v>0</v>
      </c>
    </row>
    <row r="40" spans="1:18" ht="12.75">
      <c r="A40" s="4" t="s">
        <v>284</v>
      </c>
      <c r="B40" t="s">
        <v>87</v>
      </c>
      <c r="C40" t="s">
        <v>172</v>
      </c>
      <c r="D40" t="s">
        <v>229</v>
      </c>
      <c r="E40" t="s">
        <v>87</v>
      </c>
      <c r="G40" t="s">
        <v>183</v>
      </c>
      <c r="K40" s="4" t="s">
        <v>284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f t="shared" si="0"/>
        <v>0</v>
      </c>
    </row>
    <row r="41" spans="1:18" ht="12.75">
      <c r="A41" s="4" t="s">
        <v>313</v>
      </c>
      <c r="B41" t="s">
        <v>87</v>
      </c>
      <c r="C41" t="s">
        <v>172</v>
      </c>
      <c r="D41" t="s">
        <v>229</v>
      </c>
      <c r="E41" t="s">
        <v>87</v>
      </c>
      <c r="G41" t="s">
        <v>183</v>
      </c>
      <c r="K41" s="4" t="s">
        <v>313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f t="shared" si="0"/>
        <v>0</v>
      </c>
    </row>
    <row r="42" spans="1:18" ht="12.75">
      <c r="A42" s="4" t="s">
        <v>288</v>
      </c>
      <c r="B42" t="s">
        <v>87</v>
      </c>
      <c r="C42" t="s">
        <v>172</v>
      </c>
      <c r="D42" t="s">
        <v>229</v>
      </c>
      <c r="E42" t="s">
        <v>87</v>
      </c>
      <c r="G42" t="s">
        <v>183</v>
      </c>
      <c r="K42" s="4" t="s">
        <v>288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f t="shared" si="0"/>
        <v>0</v>
      </c>
    </row>
    <row r="43" spans="1:18" ht="12.75">
      <c r="A43" s="4" t="s">
        <v>289</v>
      </c>
      <c r="B43" t="s">
        <v>87</v>
      </c>
      <c r="C43" t="s">
        <v>172</v>
      </c>
      <c r="D43" t="s">
        <v>229</v>
      </c>
      <c r="E43" t="s">
        <v>87</v>
      </c>
      <c r="G43" t="s">
        <v>183</v>
      </c>
      <c r="K43" s="4" t="s">
        <v>289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f t="shared" si="0"/>
        <v>0</v>
      </c>
    </row>
    <row r="44" spans="1:18" ht="12.75">
      <c r="A44" s="4" t="s">
        <v>290</v>
      </c>
      <c r="B44" t="s">
        <v>87</v>
      </c>
      <c r="C44" t="s">
        <v>172</v>
      </c>
      <c r="D44" t="s">
        <v>229</v>
      </c>
      <c r="E44" t="s">
        <v>87</v>
      </c>
      <c r="G44" t="s">
        <v>183</v>
      </c>
      <c r="K44" s="4" t="s">
        <v>290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f t="shared" si="0"/>
        <v>0</v>
      </c>
    </row>
    <row r="45" spans="1:18" ht="12.75">
      <c r="A45" s="4" t="s">
        <v>291</v>
      </c>
      <c r="B45" t="s">
        <v>87</v>
      </c>
      <c r="C45" t="s">
        <v>172</v>
      </c>
      <c r="D45" t="s">
        <v>229</v>
      </c>
      <c r="E45" t="s">
        <v>87</v>
      </c>
      <c r="G45" t="s">
        <v>183</v>
      </c>
      <c r="K45" s="4" t="s">
        <v>291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f t="shared" si="0"/>
        <v>0</v>
      </c>
    </row>
    <row r="46" spans="1:18" ht="12.75">
      <c r="A46" s="4" t="s">
        <v>125</v>
      </c>
      <c r="B46" t="s">
        <v>87</v>
      </c>
      <c r="C46" t="s">
        <v>172</v>
      </c>
      <c r="D46" t="s">
        <v>229</v>
      </c>
      <c r="E46" t="s">
        <v>109</v>
      </c>
      <c r="G46" t="s">
        <v>183</v>
      </c>
      <c r="K46" s="4" t="s">
        <v>125</v>
      </c>
      <c r="L46">
        <v>0</v>
      </c>
      <c r="M46">
        <v>0</v>
      </c>
      <c r="N46">
        <v>0</v>
      </c>
      <c r="O46">
        <v>1</v>
      </c>
      <c r="P46">
        <v>0</v>
      </c>
      <c r="Q46">
        <v>0</v>
      </c>
      <c r="R46">
        <f t="shared" si="0"/>
        <v>1</v>
      </c>
    </row>
    <row r="47" spans="1:18" ht="12.75">
      <c r="A47" s="4" t="s">
        <v>129</v>
      </c>
      <c r="B47" t="s">
        <v>87</v>
      </c>
      <c r="C47" t="s">
        <v>172</v>
      </c>
      <c r="D47" t="s">
        <v>229</v>
      </c>
      <c r="E47" t="s">
        <v>87</v>
      </c>
      <c r="G47" t="s">
        <v>105</v>
      </c>
      <c r="K47" s="4" t="s">
        <v>129</v>
      </c>
      <c r="L47">
        <v>0</v>
      </c>
      <c r="M47">
        <v>0</v>
      </c>
      <c r="N47">
        <v>0</v>
      </c>
      <c r="O47">
        <v>0</v>
      </c>
      <c r="P47">
        <v>0</v>
      </c>
      <c r="Q47">
        <v>1</v>
      </c>
      <c r="R47">
        <f t="shared" si="0"/>
        <v>1</v>
      </c>
    </row>
    <row r="48" spans="1:18" ht="12.75">
      <c r="A48" s="4" t="s">
        <v>137</v>
      </c>
      <c r="B48" t="s">
        <v>87</v>
      </c>
      <c r="C48" t="s">
        <v>172</v>
      </c>
      <c r="D48" t="s">
        <v>229</v>
      </c>
      <c r="E48" t="s">
        <v>87</v>
      </c>
      <c r="G48" t="s">
        <v>183</v>
      </c>
      <c r="K48" s="4" t="s">
        <v>137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f t="shared" si="0"/>
        <v>0</v>
      </c>
    </row>
    <row r="49" spans="1:18" ht="12.75">
      <c r="A49" s="4" t="s">
        <v>138</v>
      </c>
      <c r="B49" t="s">
        <v>87</v>
      </c>
      <c r="C49" t="s">
        <v>172</v>
      </c>
      <c r="D49" t="s">
        <v>229</v>
      </c>
      <c r="E49" t="s">
        <v>87</v>
      </c>
      <c r="G49" t="s">
        <v>183</v>
      </c>
      <c r="K49" s="4" t="s">
        <v>138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f t="shared" si="0"/>
        <v>0</v>
      </c>
    </row>
    <row r="50" spans="1:18" ht="12.75">
      <c r="A50" s="4" t="s">
        <v>142</v>
      </c>
      <c r="B50" t="s">
        <v>87</v>
      </c>
      <c r="C50" t="s">
        <v>172</v>
      </c>
      <c r="D50" t="s">
        <v>229</v>
      </c>
      <c r="E50" t="s">
        <v>87</v>
      </c>
      <c r="G50" t="s">
        <v>183</v>
      </c>
      <c r="K50" s="4" t="s">
        <v>142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f t="shared" si="0"/>
        <v>0</v>
      </c>
    </row>
    <row r="51" spans="1:11" ht="12.75">
      <c r="A51" s="4"/>
      <c r="B51" t="s">
        <v>87</v>
      </c>
      <c r="C51" t="s">
        <v>172</v>
      </c>
      <c r="D51" t="s">
        <v>229</v>
      </c>
      <c r="E51" t="s">
        <v>87</v>
      </c>
      <c r="G51" t="s">
        <v>183</v>
      </c>
      <c r="K51" s="4"/>
    </row>
    <row r="52" spans="1:18" ht="12.75">
      <c r="A52" s="4" t="s">
        <v>324</v>
      </c>
      <c r="B52" t="s">
        <v>87</v>
      </c>
      <c r="C52" t="s">
        <v>172</v>
      </c>
      <c r="D52" t="s">
        <v>229</v>
      </c>
      <c r="E52" t="s">
        <v>87</v>
      </c>
      <c r="G52" t="s">
        <v>183</v>
      </c>
      <c r="K52" s="4" t="s">
        <v>324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f t="shared" si="0"/>
        <v>0</v>
      </c>
    </row>
    <row r="53" spans="1:18" ht="12.75">
      <c r="A53" s="4" t="s">
        <v>236</v>
      </c>
      <c r="B53" t="s">
        <v>87</v>
      </c>
      <c r="C53" t="s">
        <v>172</v>
      </c>
      <c r="D53" t="s">
        <v>229</v>
      </c>
      <c r="E53" t="s">
        <v>87</v>
      </c>
      <c r="G53" t="s">
        <v>183</v>
      </c>
      <c r="K53" s="4" t="s">
        <v>236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f t="shared" si="0"/>
        <v>0</v>
      </c>
    </row>
    <row r="54" spans="1:18" ht="12.75">
      <c r="A54" s="4" t="s">
        <v>224</v>
      </c>
      <c r="B54" t="s">
        <v>89</v>
      </c>
      <c r="C54" t="s">
        <v>172</v>
      </c>
      <c r="D54" t="s">
        <v>229</v>
      </c>
      <c r="E54" t="s">
        <v>87</v>
      </c>
      <c r="G54" t="s">
        <v>183</v>
      </c>
      <c r="K54" s="4" t="s">
        <v>224</v>
      </c>
      <c r="L54">
        <v>1</v>
      </c>
      <c r="M54">
        <v>0</v>
      </c>
      <c r="N54">
        <v>0</v>
      </c>
      <c r="O54">
        <v>0</v>
      </c>
      <c r="P54">
        <v>0</v>
      </c>
      <c r="Q54">
        <v>0</v>
      </c>
      <c r="R54">
        <f t="shared" si="0"/>
        <v>1</v>
      </c>
    </row>
    <row r="55" spans="1:18" ht="12.75">
      <c r="A55" s="4" t="s">
        <v>230</v>
      </c>
      <c r="B55" t="s">
        <v>87</v>
      </c>
      <c r="C55" t="s">
        <v>172</v>
      </c>
      <c r="D55" t="s">
        <v>98</v>
      </c>
      <c r="E55" t="s">
        <v>87</v>
      </c>
      <c r="G55" t="s">
        <v>183</v>
      </c>
      <c r="K55" s="4" t="s">
        <v>230</v>
      </c>
      <c r="L55">
        <v>0</v>
      </c>
      <c r="M55">
        <v>0</v>
      </c>
      <c r="N55">
        <v>2</v>
      </c>
      <c r="O55">
        <v>0</v>
      </c>
      <c r="P55">
        <v>0</v>
      </c>
      <c r="Q55">
        <v>0</v>
      </c>
      <c r="R55">
        <f t="shared" si="0"/>
        <v>2</v>
      </c>
    </row>
    <row r="56" spans="1:18" ht="12.75">
      <c r="A56" s="4" t="s">
        <v>237</v>
      </c>
      <c r="B56" t="s">
        <v>87</v>
      </c>
      <c r="C56" t="s">
        <v>172</v>
      </c>
      <c r="D56" t="s">
        <v>229</v>
      </c>
      <c r="E56" t="s">
        <v>87</v>
      </c>
      <c r="G56" t="s">
        <v>105</v>
      </c>
      <c r="K56" s="4" t="s">
        <v>237</v>
      </c>
      <c r="L56">
        <v>0</v>
      </c>
      <c r="M56">
        <v>0</v>
      </c>
      <c r="N56">
        <v>0</v>
      </c>
      <c r="O56">
        <v>0</v>
      </c>
      <c r="P56">
        <v>0</v>
      </c>
      <c r="Q56">
        <v>1</v>
      </c>
      <c r="R56">
        <f t="shared" si="0"/>
        <v>1</v>
      </c>
    </row>
    <row r="57" spans="1:18" ht="12.75">
      <c r="A57" s="4" t="s">
        <v>306</v>
      </c>
      <c r="B57" t="s">
        <v>87</v>
      </c>
      <c r="C57" t="s">
        <v>172</v>
      </c>
      <c r="D57" t="s">
        <v>229</v>
      </c>
      <c r="E57" t="s">
        <v>87</v>
      </c>
      <c r="G57" t="s">
        <v>183</v>
      </c>
      <c r="K57" s="4" t="s">
        <v>306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f t="shared" si="0"/>
        <v>0</v>
      </c>
    </row>
    <row r="58" spans="1:18" ht="12.75">
      <c r="A58" s="4" t="s">
        <v>235</v>
      </c>
      <c r="B58" t="s">
        <v>90</v>
      </c>
      <c r="C58" t="s">
        <v>172</v>
      </c>
      <c r="D58" t="s">
        <v>229</v>
      </c>
      <c r="E58" t="s">
        <v>87</v>
      </c>
      <c r="G58" t="s">
        <v>183</v>
      </c>
      <c r="K58" s="4" t="s">
        <v>235</v>
      </c>
      <c r="L58">
        <v>1</v>
      </c>
      <c r="M58">
        <v>0</v>
      </c>
      <c r="N58">
        <v>0</v>
      </c>
      <c r="O58">
        <v>0</v>
      </c>
      <c r="P58">
        <v>0</v>
      </c>
      <c r="Q58">
        <v>0</v>
      </c>
      <c r="R58">
        <f t="shared" si="0"/>
        <v>1</v>
      </c>
    </row>
    <row r="59" spans="1:18" ht="12.75">
      <c r="A59" s="4" t="s">
        <v>343</v>
      </c>
      <c r="B59" t="s">
        <v>87</v>
      </c>
      <c r="C59" t="s">
        <v>172</v>
      </c>
      <c r="D59" t="s">
        <v>229</v>
      </c>
      <c r="E59" t="s">
        <v>87</v>
      </c>
      <c r="G59" t="s">
        <v>183</v>
      </c>
      <c r="K59" s="4" t="s">
        <v>343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f t="shared" si="0"/>
        <v>0</v>
      </c>
    </row>
    <row r="60" spans="1:18" ht="12.75">
      <c r="A60" s="4" t="s">
        <v>240</v>
      </c>
      <c r="B60" t="s">
        <v>87</v>
      </c>
      <c r="C60" t="s">
        <v>172</v>
      </c>
      <c r="D60" t="s">
        <v>229</v>
      </c>
      <c r="E60" t="s">
        <v>87</v>
      </c>
      <c r="G60" t="s">
        <v>183</v>
      </c>
      <c r="K60" s="4" t="s">
        <v>240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f t="shared" si="0"/>
        <v>0</v>
      </c>
    </row>
    <row r="61" spans="1:18" ht="12.75">
      <c r="A61" s="4" t="s">
        <v>241</v>
      </c>
      <c r="B61" t="s">
        <v>87</v>
      </c>
      <c r="C61" t="s">
        <v>172</v>
      </c>
      <c r="D61" t="s">
        <v>229</v>
      </c>
      <c r="E61" t="s">
        <v>87</v>
      </c>
      <c r="G61" t="s">
        <v>183</v>
      </c>
      <c r="K61" s="4" t="s">
        <v>241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f t="shared" si="0"/>
        <v>0</v>
      </c>
    </row>
    <row r="62" spans="1:18" ht="12.75">
      <c r="A62" s="4" t="s">
        <v>242</v>
      </c>
      <c r="B62" t="s">
        <v>87</v>
      </c>
      <c r="C62" t="s">
        <v>172</v>
      </c>
      <c r="D62" t="s">
        <v>229</v>
      </c>
      <c r="E62" t="s">
        <v>110</v>
      </c>
      <c r="G62" t="s">
        <v>183</v>
      </c>
      <c r="K62" s="4" t="s">
        <v>242</v>
      </c>
      <c r="L62">
        <v>0</v>
      </c>
      <c r="M62">
        <v>0</v>
      </c>
      <c r="N62">
        <v>0</v>
      </c>
      <c r="O62">
        <v>1</v>
      </c>
      <c r="P62">
        <v>0</v>
      </c>
      <c r="Q62">
        <v>0</v>
      </c>
      <c r="R62">
        <f t="shared" si="0"/>
        <v>1</v>
      </c>
    </row>
    <row r="63" spans="1:18" ht="12.75">
      <c r="A63" s="4" t="s">
        <v>150</v>
      </c>
      <c r="B63" t="s">
        <v>87</v>
      </c>
      <c r="C63" t="s">
        <v>172</v>
      </c>
      <c r="D63" t="s">
        <v>229</v>
      </c>
      <c r="E63" t="s">
        <v>87</v>
      </c>
      <c r="G63" t="s">
        <v>183</v>
      </c>
      <c r="K63" s="4" t="s">
        <v>150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f t="shared" si="0"/>
        <v>0</v>
      </c>
    </row>
    <row r="64" spans="1:18" ht="12.75">
      <c r="A64" s="4" t="s">
        <v>246</v>
      </c>
      <c r="B64" t="s">
        <v>87</v>
      </c>
      <c r="C64" t="s">
        <v>172</v>
      </c>
      <c r="D64" t="s">
        <v>229</v>
      </c>
      <c r="E64" t="s">
        <v>110</v>
      </c>
      <c r="G64" t="s">
        <v>183</v>
      </c>
      <c r="K64" s="4" t="s">
        <v>246</v>
      </c>
      <c r="L64">
        <v>0</v>
      </c>
      <c r="M64">
        <v>0</v>
      </c>
      <c r="N64">
        <v>0</v>
      </c>
      <c r="O64">
        <v>1</v>
      </c>
      <c r="P64">
        <v>0</v>
      </c>
      <c r="Q64">
        <v>0</v>
      </c>
      <c r="R64">
        <f t="shared" si="0"/>
        <v>1</v>
      </c>
    </row>
    <row r="65" spans="1:18" ht="12.75">
      <c r="A65" s="4" t="s">
        <v>247</v>
      </c>
      <c r="B65" t="s">
        <v>87</v>
      </c>
      <c r="C65" t="s">
        <v>172</v>
      </c>
      <c r="D65" t="s">
        <v>229</v>
      </c>
      <c r="E65" t="s">
        <v>110</v>
      </c>
      <c r="G65" t="s">
        <v>183</v>
      </c>
      <c r="K65" s="4" t="s">
        <v>247</v>
      </c>
      <c r="L65">
        <v>0</v>
      </c>
      <c r="M65">
        <v>0</v>
      </c>
      <c r="N65">
        <v>0</v>
      </c>
      <c r="O65">
        <v>1</v>
      </c>
      <c r="P65">
        <v>0</v>
      </c>
      <c r="Q65">
        <v>0</v>
      </c>
      <c r="R65">
        <f t="shared" si="0"/>
        <v>1</v>
      </c>
    </row>
    <row r="66" spans="1:18" ht="12.75">
      <c r="A66" s="4" t="s">
        <v>256</v>
      </c>
      <c r="B66" t="s">
        <v>87</v>
      </c>
      <c r="C66" t="s">
        <v>172</v>
      </c>
      <c r="D66" t="s">
        <v>229</v>
      </c>
      <c r="E66" t="s">
        <v>87</v>
      </c>
      <c r="G66" t="s">
        <v>183</v>
      </c>
      <c r="K66" s="4" t="s">
        <v>256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f t="shared" si="0"/>
        <v>0</v>
      </c>
    </row>
    <row r="67" spans="1:18" ht="12.75">
      <c r="A67" s="4" t="s">
        <v>280</v>
      </c>
      <c r="B67" t="s">
        <v>87</v>
      </c>
      <c r="C67" t="s">
        <v>172</v>
      </c>
      <c r="D67" t="s">
        <v>229</v>
      </c>
      <c r="E67" t="s">
        <v>87</v>
      </c>
      <c r="G67" t="s">
        <v>183</v>
      </c>
      <c r="K67" s="4" t="s">
        <v>280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f t="shared" si="0"/>
        <v>0</v>
      </c>
    </row>
    <row r="68" spans="1:18" ht="12.75">
      <c r="A68" s="4" t="s">
        <v>292</v>
      </c>
      <c r="B68" t="s">
        <v>87</v>
      </c>
      <c r="C68" t="s">
        <v>172</v>
      </c>
      <c r="D68" t="s">
        <v>229</v>
      </c>
      <c r="E68" t="s">
        <v>87</v>
      </c>
      <c r="G68" t="s">
        <v>183</v>
      </c>
      <c r="K68" s="4" t="s">
        <v>292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f>SUM(L68:Q68)</f>
        <v>0</v>
      </c>
    </row>
    <row r="69" spans="1:18" ht="12.75">
      <c r="A69" s="4" t="s">
        <v>293</v>
      </c>
      <c r="B69" t="s">
        <v>87</v>
      </c>
      <c r="C69" t="s">
        <v>172</v>
      </c>
      <c r="D69" t="s">
        <v>229</v>
      </c>
      <c r="E69" t="s">
        <v>87</v>
      </c>
      <c r="G69" t="s">
        <v>183</v>
      </c>
      <c r="K69" s="4" t="s">
        <v>293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f>SUM(L69:Q69)</f>
        <v>0</v>
      </c>
    </row>
    <row r="70" spans="1:18" ht="12.75">
      <c r="A70" s="4" t="s">
        <v>128</v>
      </c>
      <c r="B70" t="s">
        <v>87</v>
      </c>
      <c r="C70" t="s">
        <v>172</v>
      </c>
      <c r="D70" t="s">
        <v>229</v>
      </c>
      <c r="E70" t="s">
        <v>87</v>
      </c>
      <c r="G70" t="s">
        <v>105</v>
      </c>
      <c r="K70" s="4" t="s">
        <v>128</v>
      </c>
      <c r="L70">
        <v>0</v>
      </c>
      <c r="M70">
        <v>0</v>
      </c>
      <c r="N70">
        <v>0</v>
      </c>
      <c r="O70">
        <v>0</v>
      </c>
      <c r="P70">
        <v>0</v>
      </c>
      <c r="Q70">
        <v>1</v>
      </c>
      <c r="R70">
        <f>SUM(L70:Q70)</f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Washington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2009-10-07T18:09:13Z</cp:lastPrinted>
  <dcterms:created xsi:type="dcterms:W3CDTF">2009-09-25T02:01:59Z</dcterms:created>
  <dcterms:modified xsi:type="dcterms:W3CDTF">2009-10-09T21:50:31Z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