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995" yWindow="48031" windowWidth="1845" windowHeight="15870" activeTab="3"/>
  </bookViews>
  <sheets>
    <sheet name="Monitoring Sites by Country" sheetId="1" r:id="rId1"/>
    <sheet name="Country Staton Params" sheetId="2" r:id="rId2"/>
    <sheet name="Acronyms" sheetId="3" r:id="rId3"/>
    <sheet name="Overall Param usage" sheetId="4" r:id="rId4"/>
    <sheet name="Parameter list" sheetId="5" r:id="rId5"/>
    <sheet name="Ambient (update)" sheetId="6" r:id="rId6"/>
    <sheet name="Health (update)" sheetId="7" r:id="rId7"/>
    <sheet name="Todo" sheetId="8" r:id="rId8"/>
    <sheet name="Content type by Region" sheetId="9" r:id="rId9"/>
    <sheet name="Emission" sheetId="10" r:id="rId10"/>
    <sheet name="Health" sheetId="11" r:id="rId11"/>
    <sheet name="Aggr Conttyp by Reg - Ambient" sheetId="12" r:id="rId12"/>
  </sheets>
  <externalReferences>
    <externalReference r:id="rId15"/>
  </externalReferences>
  <definedNames>
    <definedName name="_xlnm.Print_Area" localSheetId="4">'Parameter list'!$H$1:$I$20</definedName>
  </definedNames>
  <calcPr fullCalcOnLoad="1"/>
</workbook>
</file>

<file path=xl/sharedStrings.xml><?xml version="1.0" encoding="utf-8"?>
<sst xmlns="http://schemas.openxmlformats.org/spreadsheetml/2006/main" count="4126" uniqueCount="674">
  <si>
    <t>Air Pollution and Public Health Guidance doc for risk managers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</si>
  <si>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</si>
  <si>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</si>
  <si>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</si>
  <si>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</si>
  <si>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</si>
  <si>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</si>
  <si>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</si>
  <si>
    <t>Macao</t>
  </si>
  <si>
    <t>SouthEast Asia</t>
  </si>
  <si>
    <t>Haze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</si>
  <si>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</si>
  <si>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</si>
  <si>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</si>
  <si>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</si>
  <si>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</si>
  <si>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</si>
  <si>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</si>
  <si>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</si>
  <si>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</si>
  <si>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</si>
  <si>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</si>
  <si>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</si>
  <si>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</si>
  <si>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</si>
  <si>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</si>
  <si>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</si>
  <si>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</si>
  <si>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</si>
  <si>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</si>
  <si>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</si>
  <si>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</si>
  <si>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</si>
  <si>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</si>
  <si>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</si>
  <si>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</si>
  <si>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</si>
  <si>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</si>
  <si>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</si>
  <si>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</si>
  <si>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</si>
  <si>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</si>
  <si>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</si>
  <si>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</si>
  <si>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</si>
  <si>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</si>
  <si>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</si>
  <si>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</si>
  <si>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</si>
  <si>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</si>
  <si>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</si>
  <si>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</si>
  <si>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</si>
  <si>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</si>
  <si>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</si>
  <si>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</si>
  <si>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</si>
  <si>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</si>
  <si>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</si>
  <si>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</si>
  <si>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</si>
  <si>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</si>
  <si>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</si>
  <si>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</si>
  <si>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</si>
  <si>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</si>
  <si>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</si>
  <si>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</si>
  <si>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</si>
  <si>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</si>
  <si>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</si>
  <si>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</si>
  <si>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</si>
  <si>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</si>
  <si>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</si>
  <si>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</si>
  <si>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</si>
  <si>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</si>
  <si>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</si>
  <si>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</si>
  <si>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</si>
  <si>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</si>
  <si>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</si>
  <si>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</si>
  <si>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</si>
  <si>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</si>
  <si>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</si>
  <si>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</si>
  <si>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</si>
  <si>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</si>
  <si>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</si>
  <si>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</si>
  <si>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</si>
  <si>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</si>
  <si>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</si>
  <si>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</si>
  <si>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</si>
  <si>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</si>
  <si>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</si>
  <si>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</si>
  <si>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</si>
  <si>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</si>
  <si>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</si>
  <si>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</si>
  <si>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</si>
  <si>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</si>
  <si>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</si>
  <si>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</si>
  <si>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</si>
  <si>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</si>
  <si>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</si>
  <si>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</si>
  <si>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</si>
  <si>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</si>
  <si>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</si>
  <si>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</si>
  <si>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</si>
  <si>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</si>
  <si>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</si>
  <si>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</si>
  <si>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</si>
  <si>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</si>
  <si>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</si>
  <si>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</si>
  <si>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</si>
  <si>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</si>
  <si>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</si>
  <si>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</si>
  <si>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</si>
  <si>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</si>
  <si>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</si>
  <si>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</si>
  <si>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</si>
  <si>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</si>
  <si>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</si>
  <si>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</si>
  <si>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</si>
  <si>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</si>
  <si>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</si>
  <si>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</si>
  <si>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</si>
  <si>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</si>
  <si>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</si>
  <si>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</si>
  <si>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</si>
  <si>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</si>
  <si>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</si>
  <si>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</si>
  <si>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</si>
  <si>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</si>
  <si>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</si>
  <si>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</si>
  <si>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</si>
  <si>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</si>
  <si>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</si>
  <si>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</si>
  <si>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</si>
  <si>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</si>
  <si>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</si>
  <si>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</si>
  <si>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</si>
  <si>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</si>
  <si>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</si>
  <si>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</si>
  <si>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</si>
  <si>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</si>
  <si>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</si>
  <si>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</si>
  <si>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</si>
  <si>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</si>
  <si>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</si>
  <si>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</si>
  <si>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</si>
  <si>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</si>
  <si>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</si>
  <si>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</si>
  <si>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</si>
  <si>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</si>
  <si>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</si>
  <si>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</si>
  <si>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</si>
  <si>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</si>
  <si>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</si>
  <si>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</si>
  <si>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</si>
  <si>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</si>
  <si>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</si>
  <si>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</si>
  <si>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</si>
  <si>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</si>
  <si>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</si>
  <si>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</si>
  <si>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</si>
  <si>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</si>
  <si>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</si>
  <si>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</si>
  <si>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</si>
  <si>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</si>
  <si>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</si>
  <si>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</si>
  <si>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</si>
  <si>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</si>
  <si>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</si>
  <si>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</si>
  <si>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</si>
  <si>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</si>
  <si>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</si>
  <si>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</si>
  <si>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</si>
  <si>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</si>
  <si>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 xml:space="preserve">   34  </t>
  </si>
  <si>
    <t xml:space="preserve">    11 </t>
  </si>
  <si>
    <t xml:space="preserve">     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</si>
  <si>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</si>
  <si>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</si>
  <si>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</si>
  <si>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</si>
  <si>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</si>
  <si>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</si>
  <si>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</si>
  <si>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</si>
  <si>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</si>
  <si>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</si>
  <si>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</si>
  <si>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</si>
  <si>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</si>
  <si>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</si>
  <si>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</si>
  <si>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</si>
  <si>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</si>
  <si>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</si>
  <si>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</si>
  <si>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</si>
  <si>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</si>
  <si>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</si>
  <si>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</si>
  <si>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</si>
  <si>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</si>
  <si>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</si>
  <si>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</si>
  <si>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</si>
  <si>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</si>
  <si>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</si>
  <si>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</si>
  <si>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</si>
  <si>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</si>
  <si>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</si>
  <si>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</si>
  <si>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</si>
  <si>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</si>
  <si>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</si>
  <si>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</si>
  <si>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</si>
  <si>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</si>
  <si>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</si>
  <si>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</si>
  <si>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</si>
  <si>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</si>
  <si>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</si>
  <si>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</si>
  <si>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</si>
  <si>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</si>
  <si>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</si>
  <si>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</si>
  <si>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</si>
  <si>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</si>
  <si>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</si>
  <si>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</si>
  <si>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</si>
  <si>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</si>
  <si>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</si>
  <si>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</si>
  <si>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</si>
  <si>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</si>
  <si>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</si>
  <si>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</si>
  <si>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</si>
  <si>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</si>
  <si>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</si>
  <si>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</si>
  <si>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</si>
  <si>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</si>
  <si>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</si>
  <si>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</si>
  <si>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</si>
  <si>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</si>
  <si>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</si>
  <si>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</si>
  <si>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</si>
  <si>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</si>
  <si>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</si>
  <si>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</si>
  <si>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</si>
  <si>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</si>
  <si>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</si>
  <si>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</si>
  <si>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</si>
  <si>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</si>
  <si>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</si>
  <si>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</si>
  <si>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</si>
  <si>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</si>
  <si>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</si>
  <si>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</si>
  <si>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Fire locations</t>
  </si>
  <si>
    <t xml:space="preserve">USWRP Workshop on AQ 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</si>
  <si>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</si>
  <si>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</si>
  <si>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</si>
  <si>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</si>
  <si>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</si>
  <si>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</si>
  <si>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</si>
  <si>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</si>
  <si>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</si>
  <si>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</si>
  <si>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</si>
  <si>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</si>
  <si>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</si>
  <si>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</si>
  <si>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</si>
  <si>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</si>
  <si>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</si>
  <si>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</si>
  <si>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</si>
  <si>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</si>
  <si>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</si>
  <si>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</si>
  <si>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</si>
  <si>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</si>
  <si>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</si>
  <si>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</si>
  <si>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</si>
  <si>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</si>
  <si>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</si>
  <si>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</si>
  <si>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</si>
  <si>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</si>
  <si>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</si>
  <si>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</si>
  <si>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</si>
  <si>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</si>
  <si>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</si>
  <si>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</si>
  <si>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</si>
  <si>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</si>
  <si>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</si>
  <si>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</si>
  <si>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</si>
  <si>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</si>
  <si>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</si>
  <si>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</si>
  <si>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</si>
  <si>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</si>
  <si>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</si>
  <si>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</si>
  <si>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</si>
  <si>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</si>
  <si>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</si>
  <si>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</si>
  <si>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</si>
  <si>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</si>
  <si>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</si>
  <si>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</si>
  <si>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</si>
  <si>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</si>
  <si>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</si>
  <si>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</si>
  <si>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</si>
  <si>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</si>
  <si>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</si>
  <si>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</si>
  <si>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</si>
  <si>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</si>
  <si>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</si>
  <si>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</si>
  <si>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</si>
  <si>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</si>
  <si>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</si>
  <si>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</si>
  <si>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</si>
  <si>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</si>
  <si>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</si>
  <si>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</si>
  <si>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</si>
  <si>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</si>
  <si>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</si>
  <si>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int</t>
  </si>
  <si>
    <t>Report</t>
  </si>
  <si>
    <t>Asia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</si>
  <si>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</si>
  <si>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</si>
  <si>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</si>
  <si>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</si>
  <si>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</si>
  <si>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</si>
  <si>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</si>
  <si>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</si>
  <si>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</si>
  <si>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</si>
  <si>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</si>
  <si>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</si>
  <si>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</si>
  <si>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</si>
  <si>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</si>
  <si>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</si>
  <si>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</si>
  <si>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</si>
  <si>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</si>
  <si>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</si>
  <si>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</si>
  <si>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</si>
  <si>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</si>
  <si>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</si>
  <si>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</si>
  <si>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</si>
  <si>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</si>
  <si>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</si>
  <si>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</si>
  <si>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</si>
  <si>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</si>
  <si>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</si>
  <si>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</si>
  <si>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</si>
  <si>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</si>
  <si>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</si>
  <si>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</si>
  <si>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</si>
  <si>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</si>
  <si>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</si>
  <si>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</si>
  <si>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</si>
  <si>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</si>
  <si>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</si>
  <si>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</si>
  <si>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</si>
  <si>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</si>
  <si>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</si>
  <si>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</si>
  <si>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</si>
  <si>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</si>
  <si>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</si>
  <si>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</si>
  <si>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</si>
  <si>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</si>
  <si>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</si>
  <si>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</si>
  <si>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</si>
  <si>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</si>
  <si>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</si>
  <si>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</si>
  <si>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</si>
  <si>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</si>
  <si>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</si>
  <si>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</si>
  <si>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</si>
  <si>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</si>
  <si>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</si>
  <si>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</si>
  <si>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</si>
  <si>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</si>
  <si>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</si>
  <si>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</si>
  <si>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</si>
  <si>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</si>
  <si>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</si>
  <si>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</si>
  <si>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</si>
  <si>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Asia, Southeast</t>
  </si>
  <si>
    <t>Asia, Non SE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</si>
  <si>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</si>
  <si>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</si>
  <si>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</si>
  <si>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</si>
  <si>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</si>
  <si>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</si>
  <si>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</si>
  <si>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No Measurements - Just Needs</t>
  </si>
  <si>
    <t>Important</t>
  </si>
  <si>
    <t>IMPT for Europe</t>
  </si>
  <si>
    <t>Important - Consensus</t>
  </si>
  <si>
    <t>IMPT</t>
  </si>
  <si>
    <t>Asia Non SE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</si>
  <si>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</si>
  <si>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</si>
  <si>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</si>
  <si>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</si>
  <si>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</si>
  <si>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</si>
  <si>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</si>
  <si>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</si>
  <si>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</si>
  <si>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</si>
  <si>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</si>
  <si>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</si>
  <si>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</si>
  <si>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</si>
  <si>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</si>
  <si>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</si>
  <si>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</si>
  <si>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</si>
  <si>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</si>
  <si>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</si>
  <si>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</si>
  <si>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</si>
  <si>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</si>
  <si>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</si>
  <si>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</si>
  <si>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</si>
  <si>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</si>
  <si>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</si>
  <si>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</si>
  <si>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</si>
  <si>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</si>
  <si>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</si>
  <si>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</si>
  <si>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</si>
  <si>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</si>
  <si>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</si>
  <si>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</si>
  <si>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</si>
  <si>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</si>
  <si>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</si>
  <si>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</si>
  <si>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</si>
  <si>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</si>
  <si>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</si>
  <si>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</si>
  <si>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</si>
  <si>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</si>
  <si>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</si>
  <si>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</si>
  <si>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</si>
  <si>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</si>
  <si>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</si>
  <si>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</si>
  <si>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</si>
  <si>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</si>
  <si>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</si>
  <si>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</si>
  <si>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</si>
  <si>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</si>
  <si>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</si>
  <si>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</si>
  <si>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</si>
  <si>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</si>
  <si>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</si>
  <si>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</si>
  <si>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</si>
  <si>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</si>
  <si>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</si>
  <si>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</si>
  <si>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</si>
  <si>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</si>
  <si>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</si>
  <si>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</si>
  <si>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</si>
  <si>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</si>
  <si>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</si>
  <si>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</si>
  <si>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</si>
  <si>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</si>
  <si>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</si>
  <si>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</si>
  <si>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 xml:space="preserve">International </t>
  </si>
  <si>
    <t>References: ( FIX First column for emission when add new doc - then copy)</t>
  </si>
  <si>
    <t>Abbreviation</t>
  </si>
  <si>
    <t>Full Name</t>
  </si>
  <si>
    <t>AG</t>
  </si>
  <si>
    <t>Advisory Group</t>
  </si>
  <si>
    <t>ESA</t>
  </si>
  <si>
    <t>European Space Agency</t>
  </si>
  <si>
    <t>EPA</t>
  </si>
  <si>
    <t>Environmental Protection Agency</t>
  </si>
  <si>
    <t>NASA</t>
  </si>
  <si>
    <t>National Aeronautics and Space Administration</t>
  </si>
  <si>
    <t>GEO</t>
  </si>
  <si>
    <t>Group on Earth Observation</t>
  </si>
  <si>
    <t>GEOSS</t>
  </si>
  <si>
    <t>Global Earth Observation System of Systems</t>
  </si>
  <si>
    <t>SBA</t>
  </si>
  <si>
    <t>Societal Benefit Area</t>
  </si>
  <si>
    <t>UIC</t>
  </si>
  <si>
    <t>User Interface Committee</t>
  </si>
  <si>
    <t>WMO</t>
  </si>
  <si>
    <t>World Meteorological Institute</t>
  </si>
  <si>
    <t>WHO</t>
  </si>
  <si>
    <t>World Health Institute</t>
  </si>
  <si>
    <t>CDC</t>
  </si>
  <si>
    <t>Center for Disease Control</t>
  </si>
  <si>
    <t>HEI</t>
  </si>
  <si>
    <t>Health Effects Institute</t>
  </si>
  <si>
    <t>AQ</t>
  </si>
  <si>
    <t xml:space="preserve">Air Quality </t>
  </si>
  <si>
    <t xml:space="preserve">AQH </t>
  </si>
  <si>
    <t>Air Quality and Health</t>
  </si>
  <si>
    <t xml:space="preserve">EO </t>
  </si>
  <si>
    <t>Earth Observation</t>
  </si>
  <si>
    <t xml:space="preserve">ESIP </t>
  </si>
  <si>
    <t>Earth Science Information Partners</t>
  </si>
  <si>
    <t xml:space="preserve">TSP </t>
  </si>
  <si>
    <t>PM 10</t>
  </si>
  <si>
    <t>Sulfur Dioxide</t>
  </si>
  <si>
    <t>Nitrogen Dioxide</t>
  </si>
  <si>
    <t>Nitrogen Oxides</t>
  </si>
  <si>
    <t xml:space="preserve">CO </t>
  </si>
  <si>
    <t>Carbon Monoxide</t>
  </si>
  <si>
    <t>Volatile Organic Compounds</t>
  </si>
  <si>
    <t>Ammonia</t>
  </si>
  <si>
    <t>Persistant Organic Pollutants</t>
  </si>
  <si>
    <t xml:space="preserve">Formaldehyde </t>
  </si>
  <si>
    <t xml:space="preserve">AQI </t>
  </si>
  <si>
    <t>Air Quality Index</t>
  </si>
  <si>
    <t>Aerosol Optical Depth</t>
  </si>
  <si>
    <t>PM 2.5</t>
  </si>
  <si>
    <t>PM</t>
  </si>
  <si>
    <t>Particulate Matter</t>
  </si>
  <si>
    <t>PM less than  10 um in diameter</t>
  </si>
  <si>
    <t>PM less than  2.5 um in diameter</t>
  </si>
  <si>
    <t>Total Suspended Particulates, PM of any size</t>
  </si>
  <si>
    <t>CASAC</t>
  </si>
  <si>
    <t>Clean Air Scientific Advisory Committee</t>
  </si>
  <si>
    <t>GCI</t>
  </si>
  <si>
    <t>GEOSS Common Infrastructure</t>
  </si>
  <si>
    <t>ERG</t>
  </si>
  <si>
    <t>Eastern Research Group</t>
  </si>
  <si>
    <t>NAS</t>
  </si>
  <si>
    <t>National Academy of Science</t>
  </si>
  <si>
    <t>IGAC</t>
  </si>
  <si>
    <t>AIP</t>
  </si>
  <si>
    <t>GEOSS Architecture Implementation Pilot</t>
  </si>
  <si>
    <t>AQ CoP</t>
  </si>
  <si>
    <t>Air Quality Community of Practice</t>
  </si>
  <si>
    <t>International Global Atmospheric Chemistry</t>
  </si>
  <si>
    <t>CAPITA</t>
  </si>
  <si>
    <t>Center for Air Pollution Impact and Trend Analysis</t>
  </si>
  <si>
    <t>Ozone</t>
  </si>
  <si>
    <t>Air Pollution Monitoring in East Asia</t>
  </si>
  <si>
    <t>Ambient Air Quality Standard - China</t>
  </si>
  <si>
    <t>Environmental Protection Data in Taiwan</t>
  </si>
  <si>
    <t>Air Quality Monitoring Network of Hong Kong</t>
  </si>
  <si>
    <t xml:space="preserve">Macao Yearbook 2007 Meteorological </t>
  </si>
  <si>
    <t>AIRKorea Real-time Ambient Air Quality Dissemination System</t>
  </si>
  <si>
    <t>India UNEP.org/MALE</t>
  </si>
  <si>
    <t>Clean Air Drive Intensified - Thailand</t>
  </si>
  <si>
    <t>2002 National Air Quality Status Report</t>
  </si>
  <si>
    <t>Air Quality Monitoring in Singapore</t>
  </si>
  <si>
    <t>Review of air pollution and health impacts in Malaysia</t>
  </si>
  <si>
    <t xml:space="preserve">Network of ambient air quality monitoring stations - Indonesia </t>
  </si>
  <si>
    <t>Mongolia: State of the Environment</t>
  </si>
  <si>
    <t>Pollution in Brunei Darussalam</t>
  </si>
  <si>
    <t>The hydro meteorological service of Vietnam and its modernization plan</t>
  </si>
  <si>
    <t>Asia, Non-Southeast</t>
  </si>
  <si>
    <t>Status of Air Quality - Afganistan</t>
  </si>
  <si>
    <t>Atmosphere Monitoring of the Marsh Zones in Iraq to support sustainble development</t>
  </si>
  <si>
    <t>Bangaldesh Air Pollution Monitoring</t>
  </si>
  <si>
    <t>Clean Air Initiative for Asian Cities</t>
  </si>
  <si>
    <t>Air quality policy by country -Central Asia</t>
  </si>
  <si>
    <t xml:space="preserve">Sri Lanka Air Quality Monitoring </t>
  </si>
  <si>
    <t>Jordan to install air pollution monitoring devices in big cities</t>
  </si>
  <si>
    <t xml:space="preserve">Iran Air Quality Monitoring Program </t>
  </si>
  <si>
    <t>Eygyptian Environmental Affairs Agency - Air Quality</t>
  </si>
  <si>
    <t>Morocco to generalise pollution control to big cities by 2012</t>
  </si>
  <si>
    <t>Tunisia, South Korea partner to monitor air quality</t>
  </si>
  <si>
    <t>Air Quality Management in Lagos</t>
  </si>
  <si>
    <t>An Overview of Air Pollution in Urban areas of Tanzania</t>
  </si>
  <si>
    <t>International Seminar Urban Air Quality Management</t>
  </si>
  <si>
    <t>Air Quality Forecasts For China</t>
  </si>
  <si>
    <t>EMEP Monitoring Strategy Beyond 2009</t>
  </si>
  <si>
    <t>Focus on spatial coverage</t>
  </si>
  <si>
    <t>EMEP Monitoring Strategy 2010 - 2019</t>
  </si>
  <si>
    <t>European Exchange of Monitoring Information and State of AQ in 2007</t>
  </si>
  <si>
    <t>Top-down emission invent needs</t>
  </si>
  <si>
    <t>Improving Emission Inventories for Effective AQ Management Across N. America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</si>
</sst>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6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12"/>
      <name val="Verdana"/>
      <family val="0"/>
    </font>
    <font>
      <sz val="23.75"/>
      <name val="Verdana"/>
      <family val="0"/>
    </font>
    <font>
      <sz val="29.5"/>
      <name val="Verdana"/>
      <family val="0"/>
    </font>
    <font>
      <b/>
      <sz val="28.5"/>
      <name val="Verdana"/>
      <family val="0"/>
    </font>
    <font>
      <b/>
      <sz val="29.5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sz val="8.5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1.75"/>
      <name val="Verdana"/>
      <family val="0"/>
    </font>
    <font>
      <sz val="15"/>
      <name val="Verdana"/>
      <family val="0"/>
    </font>
    <font>
      <b/>
      <sz val="16.75"/>
      <name val="Verdana"/>
      <family val="0"/>
    </font>
    <font>
      <sz val="5.25"/>
      <name val="Verdana"/>
      <family val="0"/>
    </font>
    <font>
      <b/>
      <sz val="18"/>
      <name val="Verdana"/>
      <family val="0"/>
    </font>
    <font>
      <sz val="16"/>
      <name val="Verdana"/>
      <family val="0"/>
    </font>
    <font>
      <b/>
      <sz val="17.75"/>
      <name val="Verdana"/>
      <family val="0"/>
    </font>
    <font>
      <sz val="15.75"/>
      <name val="Verdana"/>
      <family val="0"/>
    </font>
    <font>
      <b/>
      <sz val="15"/>
      <name val="Verdana"/>
      <family val="0"/>
    </font>
    <font>
      <sz val="4.75"/>
      <name val="Verdana"/>
      <family val="0"/>
    </font>
    <font>
      <sz val="13.25"/>
      <name val="Verdana"/>
      <family val="0"/>
    </font>
    <font>
      <b/>
      <sz val="17.5"/>
      <name val="Verdana"/>
      <family val="0"/>
    </font>
    <font>
      <sz val="15.5"/>
      <name val="Verdana"/>
      <family val="0"/>
    </font>
    <font>
      <sz val="10.5"/>
      <name val="Verdana"/>
      <family val="0"/>
    </font>
    <font>
      <sz val="10"/>
      <name val="Verdana"/>
      <family val="0"/>
    </font>
    <font>
      <sz val="9.25"/>
      <name val="Verdana"/>
      <family val="0"/>
    </font>
    <font>
      <sz val="5.75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5.5"/>
      <name val="Verdana"/>
      <family val="0"/>
    </font>
    <font>
      <b/>
      <sz val="16.25"/>
      <name val="Verdana"/>
      <family val="0"/>
    </font>
    <font>
      <sz val="11.5"/>
      <name val="Verdana"/>
      <family val="0"/>
    </font>
    <font>
      <sz val="27.5"/>
      <name val="Verdana"/>
      <family val="0"/>
    </font>
    <font>
      <b/>
      <sz val="27.5"/>
      <name val="Verdana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20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2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21" applyFont="1" applyBorder="1">
      <alignment/>
      <protection/>
    </xf>
    <xf numFmtId="0" fontId="9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3" fontId="13" fillId="0" borderId="0" xfId="21" applyNumberFormat="1" applyFont="1" applyBorder="1" applyAlignment="1">
      <alignment horizontal="right"/>
      <protection/>
    </xf>
    <xf numFmtId="3" fontId="14" fillId="0" borderId="0" xfId="21" applyNumberFormat="1" applyFont="1" applyBorder="1" applyAlignment="1">
      <alignment horizontal="right"/>
      <protection/>
    </xf>
    <xf numFmtId="3" fontId="14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57" fillId="0" borderId="0" xfId="21" applyFont="1" applyBorder="1">
      <alignment/>
      <protection/>
    </xf>
    <xf numFmtId="3" fontId="57" fillId="0" borderId="0" xfId="21" applyNumberFormat="1" applyFont="1" applyBorder="1">
      <alignment/>
      <protection/>
    </xf>
    <xf numFmtId="0" fontId="57" fillId="0" borderId="0" xfId="21" applyFont="1" applyBorder="1" applyAlignment="1">
      <alignment horizontal="left"/>
      <protection/>
    </xf>
    <xf numFmtId="0" fontId="57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3" fontId="2" fillId="0" borderId="0" xfId="21" applyNumberFormat="1" applyBorder="1">
      <alignment/>
      <protection/>
    </xf>
    <xf numFmtId="185" fontId="21" fillId="0" borderId="0" xfId="21" applyNumberFormat="1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5"/>
          <c:w val="0.937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61516664"/>
        <c:axId val="39162649"/>
      </c:barChart>
      <c:catAx>
        <c:axId val="61516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62649"/>
        <c:crosses val="autoZero"/>
        <c:auto val="1"/>
        <c:lblOffset val="100"/>
        <c:noMultiLvlLbl val="0"/>
      </c:catAx>
      <c:valAx>
        <c:axId val="39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16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425"/>
          <c:w val="0.938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usage'!$V$1:$BF$1</c:f>
              <c:strCache/>
            </c:strRef>
          </c:cat>
          <c:val>
            <c:numRef>
              <c:f>'Overall Param usage'!$V$92:$BE$92</c:f>
              <c:numCache>
                <c:ptCount val="36"/>
                <c:pt idx="0">
                  <c:v>32</c:v>
                </c:pt>
                <c:pt idx="1">
                  <c:v>29</c:v>
                </c:pt>
                <c:pt idx="2">
                  <c:v>11</c:v>
                </c:pt>
                <c:pt idx="3">
                  <c:v>25</c:v>
                </c:pt>
                <c:pt idx="4">
                  <c:v>30</c:v>
                </c:pt>
                <c:pt idx="5">
                  <c:v>7</c:v>
                </c:pt>
                <c:pt idx="6">
                  <c:v>26</c:v>
                </c:pt>
                <c:pt idx="7">
                  <c:v>15</c:v>
                </c:pt>
                <c:pt idx="8">
                  <c:v>6</c:v>
                </c:pt>
                <c:pt idx="9">
                  <c:v>3</c:v>
                </c:pt>
                <c:pt idx="10">
                  <c:v>9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1145424"/>
        <c:axId val="45883537"/>
      </c:barChart>
      <c:catAx>
        <c:axId val="5114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883537"/>
        <c:crosses val="autoZero"/>
        <c:auto val="1"/>
        <c:lblOffset val="100"/>
        <c:tickLblSkip val="1"/>
        <c:noMultiLvlLbl val="0"/>
      </c:catAx>
      <c:valAx>
        <c:axId val="4588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5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42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"/>
          <c:y val="0.9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usage'!$C$107:$C$113</c:f>
              <c:strCache>
                <c:ptCount val="7"/>
                <c:pt idx="0">
                  <c:v>Africa</c:v>
                </c:pt>
                <c:pt idx="1">
                  <c:v>Asia Southeast</c:v>
                </c:pt>
                <c:pt idx="2">
                  <c:v>Asia Non SE</c:v>
                </c:pt>
                <c:pt idx="3">
                  <c:v>Europe</c:v>
                </c:pt>
                <c:pt idx="4">
                  <c:v>Interntional</c:v>
                </c:pt>
                <c:pt idx="5">
                  <c:v>N. America</c:v>
                </c:pt>
                <c:pt idx="6">
                  <c:v>S. America</c:v>
                </c:pt>
              </c:strCache>
            </c:strRef>
          </c:cat>
          <c:val>
            <c:numRef>
              <c:f>'Overall Param usage'!$E$107:$E$113</c:f>
              <c:numCache>
                <c:ptCount val="7"/>
                <c:pt idx="0">
                  <c:v>18</c:v>
                </c:pt>
                <c:pt idx="1">
                  <c:v>24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14</c:v>
                </c:pt>
                <c:pt idx="6">
                  <c:v>2</c:v>
                </c:pt>
              </c:numCache>
            </c:numRef>
          </c:val>
        </c:ser>
        <c:axId val="43371422"/>
        <c:axId val="51265159"/>
      </c:barChart>
      <c:catAx>
        <c:axId val="4337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51265159"/>
        <c:crosses val="autoZero"/>
        <c:auto val="1"/>
        <c:lblOffset val="100"/>
        <c:noMultiLvlLbl val="0"/>
      </c:catAx>
      <c:valAx>
        <c:axId val="5126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71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AQ Observation Category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6425"/>
          <c:w val="0.930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>
                <c:ptCount val="4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</c:strCache>
            </c:strRef>
          </c:cat>
          <c:val>
            <c:numRef>
              <c:f>'Overall Param usage'!$F$114:$I$114</c:f>
              <c:numCache>
                <c:ptCount val="4"/>
                <c:pt idx="0">
                  <c:v>6</c:v>
                </c:pt>
                <c:pt idx="1">
                  <c:v>3</c:v>
                </c:pt>
                <c:pt idx="2">
                  <c:v>47</c:v>
                </c:pt>
                <c:pt idx="3">
                  <c:v>8</c:v>
                </c:pt>
              </c:numCache>
            </c:numRef>
          </c:val>
        </c:ser>
        <c:axId val="55103132"/>
        <c:axId val="15082733"/>
      </c:barChart>
      <c:catAx>
        <c:axId val="5510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15082733"/>
        <c:crosses val="autoZero"/>
        <c:auto val="1"/>
        <c:lblOffset val="100"/>
        <c:noMultiLvlLbl val="0"/>
      </c:catAx>
      <c:valAx>
        <c:axId val="15082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03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575"/>
          <c:w val="0.932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usage'!$V$1:$AL$1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</c:strCache>
            </c:strRef>
          </c:cat>
          <c:val>
            <c:numRef>
              <c:f>'Overall Param usage'!$V$92:$AL$92</c:f>
              <c:numCache>
                <c:ptCount val="17"/>
                <c:pt idx="0">
                  <c:v>46</c:v>
                </c:pt>
                <c:pt idx="1">
                  <c:v>38</c:v>
                </c:pt>
                <c:pt idx="2">
                  <c:v>17</c:v>
                </c:pt>
                <c:pt idx="3">
                  <c:v>39</c:v>
                </c:pt>
                <c:pt idx="4">
                  <c:v>37</c:v>
                </c:pt>
                <c:pt idx="5">
                  <c:v>11</c:v>
                </c:pt>
                <c:pt idx="6">
                  <c:v>34</c:v>
                </c:pt>
                <c:pt idx="7">
                  <c:v>18</c:v>
                </c:pt>
                <c:pt idx="8">
                  <c:v>10</c:v>
                </c:pt>
                <c:pt idx="9">
                  <c:v>5</c:v>
                </c:pt>
                <c:pt idx="10">
                  <c:v>16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</c:ser>
        <c:axId val="20519754"/>
        <c:axId val="36517187"/>
      </c:barChart>
      <c:catAx>
        <c:axId val="2051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36517187"/>
        <c:crosses val="autoZero"/>
        <c:auto val="1"/>
        <c:lblOffset val="100"/>
        <c:noMultiLvlLbl val="0"/>
      </c:catAx>
      <c:valAx>
        <c:axId val="36517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19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usage'!$V$107:$AD$107</c:f>
              <c:numCache>
                <c:ptCount val="9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Asia
6 Documents</a:t>
            </a:r>
          </a:p>
        </c:rich>
      </c:tx>
      <c:layout>
        <c:manualLayout>
          <c:xMode val="factor"/>
          <c:yMode val="factor"/>
          <c:x val="0.3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46525"/>
          <c:w val="0.47875"/>
          <c:h val="0.33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usage'!$V$108:$AD$108</c:f>
              <c:numCache>
                <c:ptCount val="9"/>
                <c:pt idx="0">
                  <c:v>18</c:v>
                </c:pt>
                <c:pt idx="1">
                  <c:v>15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0</c:v>
                </c:pt>
                <c:pt idx="6">
                  <c:v>11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usage'!$V$110:$AD$110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usage'!$V$111:$AD$111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usage'!$V$110:$AD$110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31925"/>
          <c:w val="0.57225"/>
          <c:h val="0.599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usage'!$V$115:$AD$115</c:f>
              <c:numCache>
                <c:ptCount val="9"/>
                <c:pt idx="0">
                  <c:v>34</c:v>
                </c:pt>
                <c:pt idx="1">
                  <c:v>28</c:v>
                </c:pt>
                <c:pt idx="2">
                  <c:v>13</c:v>
                </c:pt>
                <c:pt idx="3">
                  <c:v>28</c:v>
                </c:pt>
                <c:pt idx="4">
                  <c:v>25</c:v>
                </c:pt>
                <c:pt idx="5">
                  <c:v>8</c:v>
                </c:pt>
                <c:pt idx="6">
                  <c:v>24</c:v>
                </c:pt>
                <c:pt idx="7">
                  <c:v>9</c:v>
                </c:pt>
                <c:pt idx="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usage'!$V$112:$AD$112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AQ Observations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usage'!$K$1:$Q$1</c:f>
              <c:strCache>
                <c:ptCount val="7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  <c:pt idx="4">
                  <c:v>Weather</c:v>
                </c:pt>
                <c:pt idx="5">
                  <c:v>Satellites</c:v>
                </c:pt>
                <c:pt idx="6">
                  <c:v>Models</c:v>
                </c:pt>
              </c:strCache>
            </c:strRef>
          </c:cat>
          <c:val>
            <c:numRef>
              <c:f>'Overall Param usage'!$K$114:$Q$114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48</c:v>
                </c:pt>
                <c:pt idx="3">
                  <c:v>21</c:v>
                </c:pt>
                <c:pt idx="4">
                  <c:v>7</c:v>
                </c:pt>
                <c:pt idx="5">
                  <c:v>17</c:v>
                </c:pt>
                <c:pt idx="6">
                  <c:v>23</c:v>
                </c:pt>
              </c:numCache>
            </c:numRef>
          </c:val>
        </c:ser>
        <c:axId val="60359976"/>
        <c:axId val="17206537"/>
      </c:barChart>
      <c:catAx>
        <c:axId val="60359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206537"/>
        <c:crosses val="autoZero"/>
        <c:auto val="1"/>
        <c:lblOffset val="100"/>
        <c:noMultiLvlLbl val="0"/>
      </c:catAx>
      <c:valAx>
        <c:axId val="1720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359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N. America
15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32725"/>
          <c:w val="0.5435"/>
          <c:h val="0.588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usage'!$V$112:$AD$112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2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8875"/>
          <c:w val="0.935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'[1]Overall Param usage'!$V$1:$BF$1</c:f>
              <c:strCache>
                <c:ptCount val="3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  <c:pt idx="17">
                  <c:v>RH</c:v>
                </c:pt>
                <c:pt idx="18">
                  <c:v>T </c:v>
                </c:pt>
                <c:pt idx="19">
                  <c:v>Precipitation</c:v>
                </c:pt>
                <c:pt idx="20">
                  <c:v>Wind Speed</c:v>
                </c:pt>
                <c:pt idx="21">
                  <c:v>Clouds</c:v>
                </c:pt>
                <c:pt idx="22">
                  <c:v>Demographic</c:v>
                </c:pt>
                <c:pt idx="23">
                  <c:v>Topography</c:v>
                </c:pt>
                <c:pt idx="24">
                  <c:v>PBL</c:v>
                </c:pt>
                <c:pt idx="25">
                  <c:v>Pressure</c:v>
                </c:pt>
                <c:pt idx="26">
                  <c:v>Surface rough</c:v>
                </c:pt>
                <c:pt idx="27">
                  <c:v>Albedo</c:v>
                </c:pt>
                <c:pt idx="28">
                  <c:v>Economics</c:v>
                </c:pt>
                <c:pt idx="29">
                  <c:v>Photosynthetic activity</c:v>
                </c:pt>
                <c:pt idx="30">
                  <c:v>Leaf Area Index</c:v>
                </c:pt>
                <c:pt idx="31">
                  <c:v>Solar Radiation</c:v>
                </c:pt>
                <c:pt idx="32">
                  <c:v>Land use(rural)</c:v>
                </c:pt>
                <c:pt idx="33">
                  <c:v>Soil moisture</c:v>
                </c:pt>
                <c:pt idx="34">
                  <c:v>Land Cover</c:v>
                </c:pt>
                <c:pt idx="35">
                  <c:v>Turbulence Params</c:v>
                </c:pt>
              </c:strCache>
            </c:strRef>
          </c:cat>
          <c:val>
            <c:numRef>
              <c:f>'[1]Overall Param usage'!$V$62:$BE$62</c:f>
              <c:numCache>
                <c:ptCount val="36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49834934"/>
        <c:axId val="12084671"/>
      </c:barChart>
      <c:catAx>
        <c:axId val="4983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084671"/>
        <c:crosses val="autoZero"/>
        <c:auto val="1"/>
        <c:lblOffset val="100"/>
        <c:tickLblSkip val="1"/>
        <c:noMultiLvlLbl val="0"/>
      </c:catAx>
      <c:valAx>
        <c:axId val="1208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3493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25"/>
          <c:y val="0.9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/>
            </c:strRef>
          </c:cat>
          <c:val>
            <c:numRef>
              <c:f>'Parameter list'!$B$2:$B$51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8104436"/>
        <c:axId val="44856549"/>
      </c:barChart>
      <c:catAx>
        <c:axId val="581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56549"/>
        <c:crosses val="autoZero"/>
        <c:auto val="1"/>
        <c:lblOffset val="100"/>
        <c:tickLblSkip val="1"/>
        <c:noMultiLvlLbl val="0"/>
      </c:catAx>
      <c:valAx>
        <c:axId val="448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443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/>
            </c:strRef>
          </c:cat>
          <c:val>
            <c:numRef>
              <c:f>'Parameter list'!$I$2:$I$18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1402210"/>
        <c:axId val="2051067"/>
      </c:barChart>
      <c:catAx>
        <c:axId val="3140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1067"/>
        <c:crosses val="autoZero"/>
        <c:auto val="1"/>
        <c:lblOffset val="100"/>
        <c:noMultiLvlLbl val="0"/>
      </c:catAx>
      <c:valAx>
        <c:axId val="2051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02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255"/>
          <c:y val="0.9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7725"/>
          <c:w val="0.934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3714432"/>
        <c:axId val="14071937"/>
      </c:barChart>
      <c:catAx>
        <c:axId val="2371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1937"/>
        <c:crosses val="autoZero"/>
        <c:auto val="1"/>
        <c:lblOffset val="100"/>
        <c:tickLblSkip val="1"/>
        <c:noMultiLvlLbl val="0"/>
      </c:catAx>
      <c:valAx>
        <c:axId val="140719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1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9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9797326"/>
        <c:axId val="16196599"/>
      </c:barChart>
      <c:catAx>
        <c:axId val="9797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96599"/>
        <c:crosses val="autoZero"/>
        <c:auto val="1"/>
        <c:lblOffset val="100"/>
        <c:noMultiLvlLbl val="0"/>
      </c:catAx>
      <c:valAx>
        <c:axId val="16196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97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N. America</c:v>
                </c:pt>
                <c:pt idx="4">
                  <c:v>S. America</c:v>
                </c:pt>
                <c:pt idx="5">
                  <c:v>International</c:v>
                </c:pt>
              </c:strCache>
            </c:strRef>
          </c:cat>
          <c:val>
            <c:numRef>
              <c:f>'Health (update)'!$Q$2:$Q$7</c:f>
              <c:numCach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39178572"/>
        <c:axId val="63960029"/>
      </c:barChart>
      <c:catAx>
        <c:axId val="3917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0029"/>
        <c:crosses val="autoZero"/>
        <c:auto val="1"/>
        <c:lblOffset val="100"/>
        <c:noMultiLvlLbl val="0"/>
      </c:catAx>
      <c:valAx>
        <c:axId val="63960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7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9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usage'!$V$1:$AK$1</c:f>
              <c:strCache>
                <c:ptCount val="1"/>
                <c:pt idx="0">
                  <c:v>SO2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25975162"/>
        <c:axId val="53930419"/>
      </c:barChart>
      <c:catAx>
        <c:axId val="2597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30419"/>
        <c:crosses val="autoZero"/>
        <c:auto val="1"/>
        <c:lblOffset val="100"/>
        <c:noMultiLvlLbl val="0"/>
      </c:catAx>
      <c:valAx>
        <c:axId val="53930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75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59001560"/>
        <c:axId val="46826233"/>
      </c:barChart>
      <c:catAx>
        <c:axId val="5900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6233"/>
        <c:crosses val="autoZero"/>
        <c:auto val="1"/>
        <c:lblOffset val="100"/>
        <c:noMultiLvlLbl val="0"/>
      </c:catAx>
      <c:valAx>
        <c:axId val="46826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0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95"/>
          <c:w val="0.931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48850150"/>
        <c:axId val="3365167"/>
      </c:barChart>
      <c:catAx>
        <c:axId val="488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167"/>
        <c:crosses val="autoZero"/>
        <c:auto val="1"/>
        <c:lblOffset val="100"/>
        <c:noMultiLvlLbl val="0"/>
      </c:catAx>
      <c:valAx>
        <c:axId val="336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5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75"/>
          <c:w val="0.914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57791268"/>
        <c:axId val="20742613"/>
      </c:barChart>
      <c:catAx>
        <c:axId val="57791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2613"/>
        <c:crosses val="autoZero"/>
        <c:auto val="1"/>
        <c:lblOffset val="100"/>
        <c:noMultiLvlLbl val="0"/>
      </c:catAx>
      <c:valAx>
        <c:axId val="20742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9126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8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Params'!$E$156:$E$161</c:f>
              <c:numCache>
                <c:ptCount val="6"/>
                <c:pt idx="0">
                  <c:v>419</c:v>
                </c:pt>
                <c:pt idx="1">
                  <c:v>3407</c:v>
                </c:pt>
                <c:pt idx="2">
                  <c:v>191</c:v>
                </c:pt>
                <c:pt idx="3">
                  <c:v>3418</c:v>
                </c:pt>
                <c:pt idx="4">
                  <c:v>3904</c:v>
                </c:pt>
                <c:pt idx="5">
                  <c:v>0</c:v>
                </c:pt>
              </c:numCache>
            </c:numRef>
          </c:val>
        </c:ser>
        <c:axId val="62733958"/>
        <c:axId val="65785423"/>
      </c:barChart>
      <c:catAx>
        <c:axId val="6273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5785423"/>
        <c:crosses val="autoZero"/>
        <c:auto val="1"/>
        <c:lblOffset val="100"/>
        <c:noMultiLvlLbl val="0"/>
      </c:catAx>
      <c:valAx>
        <c:axId val="65785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733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Person and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Params'!$U$156:$U$161</c:f>
              <c:numCache>
                <c:ptCount val="6"/>
                <c:pt idx="0">
                  <c:v>0.4194726277796993</c:v>
                </c:pt>
                <c:pt idx="1">
                  <c:v>0.9819487004261293</c:v>
                </c:pt>
                <c:pt idx="2">
                  <c:v>0.3638274476821083</c:v>
                </c:pt>
                <c:pt idx="3">
                  <c:v>5.207776175813549</c:v>
                </c:pt>
                <c:pt idx="4">
                  <c:v>8.729331730749665</c:v>
                </c:pt>
                <c:pt idx="5">
                  <c:v>0</c:v>
                </c:pt>
              </c:numCache>
            </c:numRef>
          </c:val>
        </c:ser>
        <c:axId val="32312772"/>
        <c:axId val="5055477"/>
      </c:barChart>
      <c:catAx>
        <c:axId val="3231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55477"/>
        <c:crosses val="autoZero"/>
        <c:auto val="1"/>
        <c:lblOffset val="100"/>
        <c:noMultiLvlLbl val="0"/>
      </c:catAx>
      <c:valAx>
        <c:axId val="5055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312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Monitoring by Parameter:  Global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Staton Params'!$B$162</c:f>
              <c:strCache>
                <c:ptCount val="1"/>
                <c:pt idx="0">
                  <c:v>Global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'Country Staton Params'!$F$155:$S$155</c:f>
              <c:strCache/>
            </c:strRef>
          </c:cat>
          <c:val>
            <c:numRef>
              <c:f>'Country Staton Params'!$F$162:$S$162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3727410"/>
        <c:axId val="43369867"/>
      </c:barChart>
      <c:catAx>
        <c:axId val="5372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3369867"/>
        <c:crosses val="autoZero"/>
        <c:auto val="1"/>
        <c:lblOffset val="100"/>
        <c:noMultiLvlLbl val="0"/>
      </c:catAx>
      <c:valAx>
        <c:axId val="43369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Number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3727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Params'!$B$160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Params'!$F$160:$S$160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Params'!$B$157</c:f>
              <c:strCache>
                <c:ptCount val="1"/>
                <c:pt idx="0">
                  <c:v>Asia, Southeast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Params'!$F$157:$S$157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Params'!$B$156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Params'!$F$156:$S$156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52</xdr:row>
      <xdr:rowOff>95250</xdr:rowOff>
    </xdr:from>
    <xdr:to>
      <xdr:col>30</xdr:col>
      <xdr:colOff>447675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12734925" y="8515350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1" name="Chart 11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63</xdr:row>
      <xdr:rowOff>104775</xdr:rowOff>
    </xdr:to>
    <xdr:graphicFrame>
      <xdr:nvGraphicFramePr>
        <xdr:cNvPr id="2" name="Chart 15"/>
        <xdr:cNvGraphicFramePr/>
      </xdr:nvGraphicFramePr>
      <xdr:xfrm>
        <a:off x="42414825" y="6886575"/>
        <a:ext cx="131349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164</xdr:row>
      <xdr:rowOff>152400</xdr:rowOff>
    </xdr:from>
    <xdr:to>
      <xdr:col>9</xdr:col>
      <xdr:colOff>314325</xdr:colOff>
      <xdr:row>199</xdr:row>
      <xdr:rowOff>95250</xdr:rowOff>
    </xdr:to>
    <xdr:graphicFrame>
      <xdr:nvGraphicFramePr>
        <xdr:cNvPr id="3" name="Chart 16"/>
        <xdr:cNvGraphicFramePr/>
      </xdr:nvGraphicFramePr>
      <xdr:xfrm>
        <a:off x="4324350" y="26698575"/>
        <a:ext cx="54197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164</xdr:row>
      <xdr:rowOff>133350</xdr:rowOff>
    </xdr:from>
    <xdr:to>
      <xdr:col>14</xdr:col>
      <xdr:colOff>942975</xdr:colOff>
      <xdr:row>199</xdr:row>
      <xdr:rowOff>95250</xdr:rowOff>
    </xdr:to>
    <xdr:graphicFrame>
      <xdr:nvGraphicFramePr>
        <xdr:cNvPr id="4" name="Chart 17"/>
        <xdr:cNvGraphicFramePr/>
      </xdr:nvGraphicFramePr>
      <xdr:xfrm>
        <a:off x="10201275" y="26679525"/>
        <a:ext cx="54102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164</xdr:row>
      <xdr:rowOff>152400</xdr:rowOff>
    </xdr:from>
    <xdr:to>
      <xdr:col>21</xdr:col>
      <xdr:colOff>219075</xdr:colOff>
      <xdr:row>199</xdr:row>
      <xdr:rowOff>66675</xdr:rowOff>
    </xdr:to>
    <xdr:graphicFrame>
      <xdr:nvGraphicFramePr>
        <xdr:cNvPr id="5" name="Chart 18"/>
        <xdr:cNvGraphicFramePr/>
      </xdr:nvGraphicFramePr>
      <xdr:xfrm>
        <a:off x="15754350" y="26698575"/>
        <a:ext cx="646747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201</xdr:row>
      <xdr:rowOff>9525</xdr:rowOff>
    </xdr:from>
    <xdr:to>
      <xdr:col>10</xdr:col>
      <xdr:colOff>142875</xdr:colOff>
      <xdr:row>234</xdr:row>
      <xdr:rowOff>57150</xdr:rowOff>
    </xdr:to>
    <xdr:graphicFrame>
      <xdr:nvGraphicFramePr>
        <xdr:cNvPr id="6" name="Chart 21"/>
        <xdr:cNvGraphicFramePr/>
      </xdr:nvGraphicFramePr>
      <xdr:xfrm>
        <a:off x="4333875" y="32546925"/>
        <a:ext cx="6286500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200</xdr:row>
      <xdr:rowOff>152400</xdr:rowOff>
    </xdr:from>
    <xdr:to>
      <xdr:col>16</xdr:col>
      <xdr:colOff>323850</xdr:colOff>
      <xdr:row>234</xdr:row>
      <xdr:rowOff>38100</xdr:rowOff>
    </xdr:to>
    <xdr:graphicFrame>
      <xdr:nvGraphicFramePr>
        <xdr:cNvPr id="7" name="Chart 22"/>
        <xdr:cNvGraphicFramePr/>
      </xdr:nvGraphicFramePr>
      <xdr:xfrm>
        <a:off x="10791825" y="32527875"/>
        <a:ext cx="6296025" cy="539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533400</xdr:colOff>
      <xdr:row>201</xdr:row>
      <xdr:rowOff>28575</xdr:rowOff>
    </xdr:from>
    <xdr:to>
      <xdr:col>22</xdr:col>
      <xdr:colOff>561975</xdr:colOff>
      <xdr:row>234</xdr:row>
      <xdr:rowOff>95250</xdr:rowOff>
    </xdr:to>
    <xdr:graphicFrame>
      <xdr:nvGraphicFramePr>
        <xdr:cNvPr id="8" name="Chart 23"/>
        <xdr:cNvGraphicFramePr/>
      </xdr:nvGraphicFramePr>
      <xdr:xfrm>
        <a:off x="17297400" y="32565975"/>
        <a:ext cx="63150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9" name="Chart 24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64</xdr:row>
      <xdr:rowOff>104775</xdr:rowOff>
    </xdr:to>
    <xdr:graphicFrame>
      <xdr:nvGraphicFramePr>
        <xdr:cNvPr id="10" name="Chart 25"/>
        <xdr:cNvGraphicFramePr/>
      </xdr:nvGraphicFramePr>
      <xdr:xfrm>
        <a:off x="42414825" y="6886575"/>
        <a:ext cx="1313497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352425</xdr:colOff>
      <xdr:row>1</xdr:row>
      <xdr:rowOff>152400</xdr:rowOff>
    </xdr:from>
    <xdr:to>
      <xdr:col>71</xdr:col>
      <xdr:colOff>247650</xdr:colOff>
      <xdr:row>76</xdr:row>
      <xdr:rowOff>57150</xdr:rowOff>
    </xdr:to>
    <xdr:graphicFrame>
      <xdr:nvGraphicFramePr>
        <xdr:cNvPr id="1" name="Shape 1"/>
        <xdr:cNvGraphicFramePr/>
      </xdr:nvGraphicFramePr>
      <xdr:xfrm>
        <a:off x="42881550" y="314325"/>
        <a:ext cx="11477625" cy="1204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129</xdr:row>
      <xdr:rowOff>95250</xdr:rowOff>
    </xdr:from>
    <xdr:to>
      <xdr:col>16</xdr:col>
      <xdr:colOff>180975</xdr:colOff>
      <xdr:row>153</xdr:row>
      <xdr:rowOff>76200</xdr:rowOff>
    </xdr:to>
    <xdr:graphicFrame>
      <xdr:nvGraphicFramePr>
        <xdr:cNvPr id="2" name="Chart 4"/>
        <xdr:cNvGraphicFramePr/>
      </xdr:nvGraphicFramePr>
      <xdr:xfrm>
        <a:off x="9848850" y="20983575"/>
        <a:ext cx="56959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438150</xdr:colOff>
      <xdr:row>147</xdr:row>
      <xdr:rowOff>38100</xdr:rowOff>
    </xdr:from>
    <xdr:to>
      <xdr:col>13</xdr:col>
      <xdr:colOff>228600</xdr:colOff>
      <xdr:row>173</xdr:row>
      <xdr:rowOff>133350</xdr:rowOff>
    </xdr:to>
    <xdr:graphicFrame>
      <xdr:nvGraphicFramePr>
        <xdr:cNvPr id="3" name="Chart 5"/>
        <xdr:cNvGraphicFramePr/>
      </xdr:nvGraphicFramePr>
      <xdr:xfrm>
        <a:off x="7000875" y="23841075"/>
        <a:ext cx="61912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128</xdr:row>
      <xdr:rowOff>142875</xdr:rowOff>
    </xdr:from>
    <xdr:to>
      <xdr:col>25</xdr:col>
      <xdr:colOff>238125</xdr:colOff>
      <xdr:row>157</xdr:row>
      <xdr:rowOff>47625</xdr:rowOff>
    </xdr:to>
    <xdr:graphicFrame>
      <xdr:nvGraphicFramePr>
        <xdr:cNvPr id="4" name="Chart 6"/>
        <xdr:cNvGraphicFramePr/>
      </xdr:nvGraphicFramePr>
      <xdr:xfrm>
        <a:off x="16173450" y="20869275"/>
        <a:ext cx="6629400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186</xdr:row>
      <xdr:rowOff>66675</xdr:rowOff>
    </xdr:from>
    <xdr:to>
      <xdr:col>14</xdr:col>
      <xdr:colOff>104775</xdr:colOff>
      <xdr:row>210</xdr:row>
      <xdr:rowOff>9525</xdr:rowOff>
    </xdr:to>
    <xdr:graphicFrame>
      <xdr:nvGraphicFramePr>
        <xdr:cNvPr id="5" name="Chart 8"/>
        <xdr:cNvGraphicFramePr/>
      </xdr:nvGraphicFramePr>
      <xdr:xfrm>
        <a:off x="9124950" y="30184725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104775</xdr:colOff>
      <xdr:row>168</xdr:row>
      <xdr:rowOff>38100</xdr:rowOff>
    </xdr:from>
    <xdr:to>
      <xdr:col>21</xdr:col>
      <xdr:colOff>781050</xdr:colOff>
      <xdr:row>192</xdr:row>
      <xdr:rowOff>0</xdr:rowOff>
    </xdr:to>
    <xdr:graphicFrame>
      <xdr:nvGraphicFramePr>
        <xdr:cNvPr id="6" name="Chart 9"/>
        <xdr:cNvGraphicFramePr/>
      </xdr:nvGraphicFramePr>
      <xdr:xfrm>
        <a:off x="14668500" y="27241500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186</xdr:row>
      <xdr:rowOff>152400</xdr:rowOff>
    </xdr:from>
    <xdr:to>
      <xdr:col>27</xdr:col>
      <xdr:colOff>409575</xdr:colOff>
      <xdr:row>210</xdr:row>
      <xdr:rowOff>123825</xdr:rowOff>
    </xdr:to>
    <xdr:graphicFrame>
      <xdr:nvGraphicFramePr>
        <xdr:cNvPr id="7" name="Chart 10"/>
        <xdr:cNvGraphicFramePr/>
      </xdr:nvGraphicFramePr>
      <xdr:xfrm>
        <a:off x="19554825" y="30270450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186</xdr:row>
      <xdr:rowOff>152400</xdr:rowOff>
    </xdr:from>
    <xdr:to>
      <xdr:col>33</xdr:col>
      <xdr:colOff>0</xdr:colOff>
      <xdr:row>210</xdr:row>
      <xdr:rowOff>133350</xdr:rowOff>
    </xdr:to>
    <xdr:graphicFrame>
      <xdr:nvGraphicFramePr>
        <xdr:cNvPr id="8" name="Chart 11"/>
        <xdr:cNvGraphicFramePr/>
      </xdr:nvGraphicFramePr>
      <xdr:xfrm>
        <a:off x="24707850" y="30270450"/>
        <a:ext cx="425767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39</xdr:col>
      <xdr:colOff>276225</xdr:colOff>
      <xdr:row>187</xdr:row>
      <xdr:rowOff>0</xdr:rowOff>
    </xdr:from>
    <xdr:to>
      <xdr:col>46</xdr:col>
      <xdr:colOff>9525</xdr:colOff>
      <xdr:row>210</xdr:row>
      <xdr:rowOff>152400</xdr:rowOff>
    </xdr:to>
    <xdr:graphicFrame>
      <xdr:nvGraphicFramePr>
        <xdr:cNvPr id="9" name="Chart 13"/>
        <xdr:cNvGraphicFramePr/>
      </xdr:nvGraphicFramePr>
      <xdr:xfrm>
        <a:off x="34042350" y="30279975"/>
        <a:ext cx="49530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85725</xdr:colOff>
      <xdr:row>155</xdr:row>
      <xdr:rowOff>66675</xdr:rowOff>
    </xdr:from>
    <xdr:to>
      <xdr:col>23</xdr:col>
      <xdr:colOff>9525</xdr:colOff>
      <xdr:row>179</xdr:row>
      <xdr:rowOff>28575</xdr:rowOff>
    </xdr:to>
    <xdr:graphicFrame>
      <xdr:nvGraphicFramePr>
        <xdr:cNvPr id="10" name="Chart 14"/>
        <xdr:cNvGraphicFramePr/>
      </xdr:nvGraphicFramePr>
      <xdr:xfrm>
        <a:off x="15449550" y="25165050"/>
        <a:ext cx="552450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33</xdr:col>
      <xdr:colOff>0</xdr:colOff>
      <xdr:row>186</xdr:row>
      <xdr:rowOff>133350</xdr:rowOff>
    </xdr:from>
    <xdr:to>
      <xdr:col>39</xdr:col>
      <xdr:colOff>133350</xdr:colOff>
      <xdr:row>210</xdr:row>
      <xdr:rowOff>133350</xdr:rowOff>
    </xdr:to>
    <xdr:graphicFrame>
      <xdr:nvGraphicFramePr>
        <xdr:cNvPr id="11" name="Chart 15"/>
        <xdr:cNvGraphicFramePr/>
      </xdr:nvGraphicFramePr>
      <xdr:xfrm>
        <a:off x="28965525" y="30251400"/>
        <a:ext cx="493395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104775</xdr:colOff>
      <xdr:row>158</xdr:row>
      <xdr:rowOff>0</xdr:rowOff>
    </xdr:from>
    <xdr:to>
      <xdr:col>17</xdr:col>
      <xdr:colOff>723900</xdr:colOff>
      <xdr:row>184</xdr:row>
      <xdr:rowOff>104775</xdr:rowOff>
    </xdr:to>
    <xdr:graphicFrame>
      <xdr:nvGraphicFramePr>
        <xdr:cNvPr id="12" name="Chart 16"/>
        <xdr:cNvGraphicFramePr/>
      </xdr:nvGraphicFramePr>
      <xdr:xfrm>
        <a:off x="10668000" y="25584150"/>
        <a:ext cx="6219825" cy="4314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0</xdr:colOff>
      <xdr:row>143</xdr:row>
      <xdr:rowOff>0</xdr:rowOff>
    </xdr:from>
    <xdr:to>
      <xdr:col>29</xdr:col>
      <xdr:colOff>733425</xdr:colOff>
      <xdr:row>166</xdr:row>
      <xdr:rowOff>133350</xdr:rowOff>
    </xdr:to>
    <xdr:graphicFrame>
      <xdr:nvGraphicFramePr>
        <xdr:cNvPr id="13" name="Chart 17"/>
        <xdr:cNvGraphicFramePr/>
      </xdr:nvGraphicFramePr>
      <xdr:xfrm>
        <a:off x="20964525" y="23155275"/>
        <a:ext cx="5534025" cy="3857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52</xdr:col>
      <xdr:colOff>352425</xdr:colOff>
      <xdr:row>1</xdr:row>
      <xdr:rowOff>152400</xdr:rowOff>
    </xdr:from>
    <xdr:to>
      <xdr:col>71</xdr:col>
      <xdr:colOff>247650</xdr:colOff>
      <xdr:row>78</xdr:row>
      <xdr:rowOff>0</xdr:rowOff>
    </xdr:to>
    <xdr:graphicFrame>
      <xdr:nvGraphicFramePr>
        <xdr:cNvPr id="14" name="Chart 18"/>
        <xdr:cNvGraphicFramePr/>
      </xdr:nvGraphicFramePr>
      <xdr:xfrm>
        <a:off x="42881550" y="314325"/>
        <a:ext cx="11477625" cy="12315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6096000"/>
        <a:ext cx="9791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48</xdr:row>
      <xdr:rowOff>104775</xdr:rowOff>
    </xdr:from>
    <xdr:to>
      <xdr:col>17</xdr:col>
      <xdr:colOff>504825</xdr:colOff>
      <xdr:row>80</xdr:row>
      <xdr:rowOff>0</xdr:rowOff>
    </xdr:to>
    <xdr:graphicFrame>
      <xdr:nvGraphicFramePr>
        <xdr:cNvPr id="2" name="Shape 2"/>
        <xdr:cNvGraphicFramePr/>
      </xdr:nvGraphicFramePr>
      <xdr:xfrm>
        <a:off x="4552950" y="7877175"/>
        <a:ext cx="66484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152400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572500"/>
        <a:ext cx="8315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133350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48685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152400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52400"/>
        <a:ext cx="75628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4152900"/>
        <a:ext cx="75628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152400</xdr:rowOff>
    </xdr:from>
    <xdr:to>
      <xdr:col>39</xdr:col>
      <xdr:colOff>466725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15925800" y="4200525"/>
        <a:ext cx="75723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5878175" y="8324850"/>
        <a:ext cx="75723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0595550" y="7219950"/>
        <a:ext cx="105918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181725" y="16859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bh\Downloads\20091012_GeoTaskDocParams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 Sites by Country"/>
      <sheetName val="Country Staton Params"/>
      <sheetName val="Overall Param usage"/>
      <sheetName val="Parameter list"/>
      <sheetName val="Ambient (update)"/>
      <sheetName val="Health (update)"/>
      <sheetName val="Todo"/>
      <sheetName val="Content type by Region"/>
      <sheetName val="Emission"/>
      <sheetName val="Health"/>
      <sheetName val="Aggr Conttyp by Reg - Ambient"/>
    </sheetNames>
    <sheetDataSet>
      <sheetData sheetId="2">
        <row r="1">
          <cell r="V1" t="str">
            <v>SO2</v>
          </cell>
          <cell r="W1" t="str">
            <v>NO2</v>
          </cell>
          <cell r="X1" t="str">
            <v>NOx</v>
          </cell>
          <cell r="Y1" t="str">
            <v>CO</v>
          </cell>
          <cell r="Z1" t="str">
            <v>O3</v>
          </cell>
          <cell r="AA1" t="str">
            <v>VOC</v>
          </cell>
          <cell r="AB1" t="str">
            <v>PM10</v>
          </cell>
          <cell r="AC1" t="str">
            <v>PM2.5</v>
          </cell>
          <cell r="AD1" t="str">
            <v>Lead</v>
          </cell>
          <cell r="AE1" t="str">
            <v>Aer. Carbon</v>
          </cell>
          <cell r="AF1" t="str">
            <v>TSP</v>
          </cell>
          <cell r="AG1" t="str">
            <v>AOD</v>
          </cell>
          <cell r="AH1" t="str">
            <v>HNO3</v>
          </cell>
          <cell r="AI1" t="str">
            <v>POPs</v>
          </cell>
          <cell r="AJ1" t="str">
            <v>HCHO</v>
          </cell>
          <cell r="AK1" t="str">
            <v>AQI</v>
          </cell>
          <cell r="AL1" t="str">
            <v>Weather</v>
          </cell>
          <cell r="AM1" t="str">
            <v>RH</v>
          </cell>
          <cell r="AN1" t="str">
            <v>T </v>
          </cell>
          <cell r="AO1" t="str">
            <v>Precipitation</v>
          </cell>
          <cell r="AP1" t="str">
            <v>Wind Speed</v>
          </cell>
          <cell r="AQ1" t="str">
            <v>Clouds</v>
          </cell>
          <cell r="AR1" t="str">
            <v>Demographic</v>
          </cell>
          <cell r="AS1" t="str">
            <v>Topography</v>
          </cell>
          <cell r="AT1" t="str">
            <v>PBL</v>
          </cell>
          <cell r="AU1" t="str">
            <v>Pressure</v>
          </cell>
          <cell r="AV1" t="str">
            <v>Surface rough</v>
          </cell>
          <cell r="AW1" t="str">
            <v>Albedo</v>
          </cell>
          <cell r="AX1" t="str">
            <v>Economics</v>
          </cell>
          <cell r="AY1" t="str">
            <v>Photosynthetic activity</v>
          </cell>
          <cell r="AZ1" t="str">
            <v>Leaf Area Index</v>
          </cell>
          <cell r="BA1" t="str">
            <v>Solar Radiation</v>
          </cell>
          <cell r="BB1" t="str">
            <v>Land use(rural)</v>
          </cell>
          <cell r="BC1" t="str">
            <v>Soil moisture</v>
          </cell>
          <cell r="BD1" t="str">
            <v>Land Cover</v>
          </cell>
          <cell r="BE1" t="str">
            <v>Turbulence Params</v>
          </cell>
        </row>
        <row r="62">
          <cell r="V62">
            <v>23</v>
          </cell>
          <cell r="W62">
            <v>21</v>
          </cell>
          <cell r="X62">
            <v>9</v>
          </cell>
          <cell r="Y62">
            <v>17</v>
          </cell>
          <cell r="Z62">
            <v>21</v>
          </cell>
          <cell r="AA62">
            <v>7</v>
          </cell>
          <cell r="AB62">
            <v>20</v>
          </cell>
          <cell r="AC62">
            <v>14</v>
          </cell>
          <cell r="AD62">
            <v>4</v>
          </cell>
          <cell r="AE62">
            <v>3</v>
          </cell>
          <cell r="AF62">
            <v>3</v>
          </cell>
          <cell r="AG62">
            <v>3</v>
          </cell>
          <cell r="AH62">
            <v>2</v>
          </cell>
          <cell r="AI62">
            <v>1</v>
          </cell>
          <cell r="AJ62">
            <v>1</v>
          </cell>
          <cell r="AK62">
            <v>1</v>
          </cell>
          <cell r="AL62">
            <v>2</v>
          </cell>
          <cell r="AM62">
            <v>6</v>
          </cell>
          <cell r="AN62">
            <v>6</v>
          </cell>
          <cell r="AO62">
            <v>1</v>
          </cell>
          <cell r="AP62">
            <v>3</v>
          </cell>
          <cell r="AQ62">
            <v>2</v>
          </cell>
          <cell r="AR62">
            <v>1</v>
          </cell>
          <cell r="AS62">
            <v>1</v>
          </cell>
          <cell r="AT62">
            <v>1</v>
          </cell>
          <cell r="AU62">
            <v>2</v>
          </cell>
          <cell r="AV62">
            <v>1</v>
          </cell>
          <cell r="AW62">
            <v>2</v>
          </cell>
          <cell r="AX62">
            <v>0</v>
          </cell>
          <cell r="AY62">
            <v>1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43">
      <selection activeCell="A133" sqref="A133:D135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24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200</v>
      </c>
      <c r="C1" s="15" t="s">
        <v>23</v>
      </c>
      <c r="D1" s="16" t="s">
        <v>24</v>
      </c>
      <c r="E1" s="23" t="s">
        <v>445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1">
        <f>E140</f>
        <v>0.16092243134838216</v>
      </c>
    </row>
    <row r="3" spans="2:5" ht="12.75">
      <c r="B3" t="s">
        <v>213</v>
      </c>
      <c r="C3">
        <f>C71</f>
        <v>424</v>
      </c>
      <c r="D3">
        <f>D71</f>
        <v>998873281</v>
      </c>
      <c r="E3" s="31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1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1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1">
        <f>E136</f>
        <v>8.729331730749667</v>
      </c>
    </row>
    <row r="7" ht="12.75">
      <c r="B7" t="s">
        <v>116</v>
      </c>
    </row>
    <row r="8" ht="12.75">
      <c r="B8" t="s">
        <v>446</v>
      </c>
    </row>
    <row r="10" spans="1:7" s="5" customFormat="1" ht="12.75">
      <c r="A10" s="4" t="s">
        <v>22</v>
      </c>
      <c r="B10" s="5" t="s">
        <v>200</v>
      </c>
      <c r="C10" s="15" t="s">
        <v>23</v>
      </c>
      <c r="D10" s="16" t="s">
        <v>24</v>
      </c>
      <c r="E10" s="23" t="s">
        <v>445</v>
      </c>
      <c r="F10" s="17" t="s">
        <v>438</v>
      </c>
      <c r="G10" s="5" t="s">
        <v>437</v>
      </c>
    </row>
    <row r="11" spans="1:6" ht="12.75">
      <c r="A11" t="s">
        <v>353</v>
      </c>
      <c r="B11" t="s">
        <v>213</v>
      </c>
      <c r="C11" s="19">
        <v>0</v>
      </c>
      <c r="D11" s="20">
        <v>34178188</v>
      </c>
      <c r="E11" s="32">
        <v>0</v>
      </c>
      <c r="F11" s="32"/>
    </row>
    <row r="12" spans="1:6" ht="12.75">
      <c r="A12" t="s">
        <v>365</v>
      </c>
      <c r="B12" t="s">
        <v>213</v>
      </c>
      <c r="C12">
        <v>0</v>
      </c>
      <c r="D12" s="20">
        <v>12799293</v>
      </c>
      <c r="E12" s="32">
        <v>0</v>
      </c>
      <c r="F12" s="32"/>
    </row>
    <row r="13" spans="1:8" ht="12.75">
      <c r="A13" t="s">
        <v>557</v>
      </c>
      <c r="B13" t="s">
        <v>213</v>
      </c>
      <c r="C13">
        <v>0</v>
      </c>
      <c r="D13" s="20">
        <v>8791832</v>
      </c>
      <c r="E13" s="32">
        <v>0</v>
      </c>
      <c r="F13" s="32"/>
      <c r="H13" s="6" t="s">
        <v>73</v>
      </c>
    </row>
    <row r="14" spans="1:6" ht="12.75">
      <c r="A14" t="s">
        <v>362</v>
      </c>
      <c r="B14" t="s">
        <v>213</v>
      </c>
      <c r="C14">
        <v>0</v>
      </c>
      <c r="D14" s="20">
        <v>15746232</v>
      </c>
      <c r="E14" s="32">
        <v>0</v>
      </c>
      <c r="F14" s="32"/>
    </row>
    <row r="15" spans="1:6" ht="12.75">
      <c r="A15" t="s">
        <v>556</v>
      </c>
      <c r="B15" t="s">
        <v>213</v>
      </c>
      <c r="C15">
        <v>0</v>
      </c>
      <c r="D15" s="20">
        <v>8988091</v>
      </c>
      <c r="E15" s="32">
        <v>0</v>
      </c>
      <c r="F15" s="32"/>
    </row>
    <row r="16" spans="1:6" ht="12.75">
      <c r="A16" t="s">
        <v>361</v>
      </c>
      <c r="B16" t="s">
        <v>213</v>
      </c>
      <c r="C16">
        <v>0</v>
      </c>
      <c r="D16" s="20">
        <v>18879301</v>
      </c>
      <c r="E16" s="32">
        <v>0</v>
      </c>
      <c r="F16" s="32"/>
    </row>
    <row r="17" spans="1:6" ht="12.75">
      <c r="A17" t="s">
        <v>383</v>
      </c>
      <c r="B17" t="s">
        <v>213</v>
      </c>
      <c r="C17">
        <v>0</v>
      </c>
      <c r="D17" s="20">
        <v>429474</v>
      </c>
      <c r="E17" s="32">
        <v>0</v>
      </c>
      <c r="F17" s="32"/>
    </row>
    <row r="18" spans="1:6" ht="12.75">
      <c r="A18" t="s">
        <v>562</v>
      </c>
      <c r="B18" t="s">
        <v>213</v>
      </c>
      <c r="C18">
        <v>0</v>
      </c>
      <c r="D18" s="20">
        <v>4511488</v>
      </c>
      <c r="E18" s="32">
        <v>0</v>
      </c>
      <c r="F18" s="32"/>
    </row>
    <row r="19" spans="1:6" ht="12.75">
      <c r="A19" t="s">
        <v>358</v>
      </c>
      <c r="B19" t="s">
        <v>213</v>
      </c>
      <c r="C19">
        <v>0</v>
      </c>
      <c r="D19" s="20">
        <v>71505</v>
      </c>
      <c r="E19" s="32">
        <v>0</v>
      </c>
      <c r="F19" s="32"/>
    </row>
    <row r="20" spans="1:6" ht="12.75">
      <c r="A20" t="s">
        <v>368</v>
      </c>
      <c r="B20" t="s">
        <v>213</v>
      </c>
      <c r="C20">
        <v>0</v>
      </c>
      <c r="D20" s="20">
        <v>10329208</v>
      </c>
      <c r="E20" s="32">
        <v>0</v>
      </c>
      <c r="F20" s="32"/>
    </row>
    <row r="21" spans="1:6" ht="12.75">
      <c r="A21" t="s">
        <v>378</v>
      </c>
      <c r="B21" t="s">
        <v>213</v>
      </c>
      <c r="C21">
        <v>0</v>
      </c>
      <c r="D21" s="20">
        <v>752438</v>
      </c>
      <c r="E21" s="32">
        <v>0</v>
      </c>
      <c r="F21" s="32"/>
    </row>
    <row r="22" spans="1:6" ht="12.75">
      <c r="A22" t="s">
        <v>563</v>
      </c>
      <c r="B22" t="s">
        <v>213</v>
      </c>
      <c r="C22">
        <v>0</v>
      </c>
      <c r="D22" s="20">
        <v>4012809</v>
      </c>
      <c r="E22" s="32">
        <v>0</v>
      </c>
      <c r="F22" s="32"/>
    </row>
    <row r="23" spans="1:6" ht="12.75">
      <c r="A23" t="s">
        <v>360</v>
      </c>
      <c r="B23" t="s">
        <v>213</v>
      </c>
      <c r="C23">
        <v>0</v>
      </c>
      <c r="D23" s="20">
        <v>20617068</v>
      </c>
      <c r="E23" s="32">
        <v>0</v>
      </c>
      <c r="F23" s="32"/>
    </row>
    <row r="24" spans="1:6" ht="12.75">
      <c r="A24" t="s">
        <v>382</v>
      </c>
      <c r="B24" t="s">
        <v>213</v>
      </c>
      <c r="C24">
        <v>0</v>
      </c>
      <c r="D24" s="20">
        <v>516055</v>
      </c>
      <c r="E24" s="32">
        <v>0</v>
      </c>
      <c r="F24" s="32"/>
    </row>
    <row r="25" spans="1:6" ht="12.75">
      <c r="A25" t="s">
        <v>350</v>
      </c>
      <c r="B25" t="s">
        <v>213</v>
      </c>
      <c r="C25" s="19">
        <v>0</v>
      </c>
      <c r="D25" s="20">
        <v>68692542</v>
      </c>
      <c r="E25" s="32">
        <v>0</v>
      </c>
      <c r="F25" s="32"/>
    </row>
    <row r="26" spans="1:6" ht="12.75">
      <c r="A26" t="s">
        <v>381</v>
      </c>
      <c r="B26" t="s">
        <v>213</v>
      </c>
      <c r="C26">
        <v>0</v>
      </c>
      <c r="D26" s="20">
        <v>633441</v>
      </c>
      <c r="E26" s="32">
        <v>0</v>
      </c>
      <c r="F26" s="32"/>
    </row>
    <row r="27" spans="1:6" ht="12.75">
      <c r="A27" t="s">
        <v>561</v>
      </c>
      <c r="B27" t="s">
        <v>213</v>
      </c>
      <c r="C27">
        <v>0</v>
      </c>
      <c r="D27" s="20">
        <v>5647168</v>
      </c>
      <c r="E27" s="32">
        <v>0</v>
      </c>
      <c r="F27" s="32"/>
    </row>
    <row r="28" spans="1:6" ht="12.75">
      <c r="A28" t="s">
        <v>349</v>
      </c>
      <c r="B28" t="s">
        <v>213</v>
      </c>
      <c r="C28" s="19">
        <v>0</v>
      </c>
      <c r="D28" s="20">
        <v>85237338</v>
      </c>
      <c r="E28" s="32">
        <v>0</v>
      </c>
      <c r="F28" s="32"/>
    </row>
    <row r="29" spans="1:6" ht="12.75">
      <c r="A29" t="s">
        <v>380</v>
      </c>
      <c r="B29" t="s">
        <v>213</v>
      </c>
      <c r="C29">
        <v>0</v>
      </c>
      <c r="D29" s="20">
        <v>1514993</v>
      </c>
      <c r="E29" s="32">
        <v>0</v>
      </c>
      <c r="F29" s="32"/>
    </row>
    <row r="30" spans="1:6" ht="12.75">
      <c r="A30" t="s">
        <v>394</v>
      </c>
      <c r="B30" t="s">
        <v>213</v>
      </c>
      <c r="C30">
        <v>0</v>
      </c>
      <c r="D30" s="20">
        <v>1782893</v>
      </c>
      <c r="E30" s="32">
        <v>0</v>
      </c>
      <c r="F30" s="32"/>
    </row>
    <row r="31" spans="1:6" ht="12.75">
      <c r="A31" t="s">
        <v>355</v>
      </c>
      <c r="B31" t="s">
        <v>213</v>
      </c>
      <c r="C31" s="19">
        <v>0</v>
      </c>
      <c r="D31" s="20">
        <v>23832495</v>
      </c>
      <c r="E31" s="32">
        <v>0</v>
      </c>
      <c r="F31" s="32"/>
    </row>
    <row r="32" spans="1:6" ht="12.75">
      <c r="A32" t="s">
        <v>369</v>
      </c>
      <c r="B32" t="s">
        <v>213</v>
      </c>
      <c r="C32">
        <v>0</v>
      </c>
      <c r="D32" s="20">
        <v>10057975</v>
      </c>
      <c r="E32" s="32">
        <v>0</v>
      </c>
      <c r="F32" s="32"/>
    </row>
    <row r="33" spans="1:6" ht="12.75">
      <c r="A33" t="s">
        <v>395</v>
      </c>
      <c r="B33" t="s">
        <v>213</v>
      </c>
      <c r="C33">
        <v>0</v>
      </c>
      <c r="D33" s="20">
        <v>1533964</v>
      </c>
      <c r="E33" s="32">
        <v>0</v>
      </c>
      <c r="F33" s="32"/>
    </row>
    <row r="34" spans="1:6" ht="12.75">
      <c r="A34" t="s">
        <v>352</v>
      </c>
      <c r="B34" t="s">
        <v>213</v>
      </c>
      <c r="C34" s="19">
        <v>0</v>
      </c>
      <c r="D34" s="20">
        <v>39002772</v>
      </c>
      <c r="E34" s="32">
        <v>0</v>
      </c>
      <c r="F34" s="32"/>
    </row>
    <row r="35" spans="1:6" ht="12.75">
      <c r="A35" t="s">
        <v>392</v>
      </c>
      <c r="B35" t="s">
        <v>213</v>
      </c>
      <c r="C35">
        <v>0</v>
      </c>
      <c r="D35" s="20">
        <v>2130819</v>
      </c>
      <c r="E35" s="32">
        <v>0</v>
      </c>
      <c r="F35" s="32"/>
    </row>
    <row r="36" spans="1:6" ht="12.75">
      <c r="A36" t="s">
        <v>390</v>
      </c>
      <c r="B36" t="s">
        <v>213</v>
      </c>
      <c r="C36">
        <v>0</v>
      </c>
      <c r="D36" s="20">
        <v>3441790</v>
      </c>
      <c r="E36" s="32">
        <v>0</v>
      </c>
      <c r="F36" s="32"/>
    </row>
    <row r="37" spans="1:6" ht="12.75">
      <c r="A37" t="s">
        <v>559</v>
      </c>
      <c r="B37" t="s">
        <v>213</v>
      </c>
      <c r="C37">
        <v>0</v>
      </c>
      <c r="D37" s="20">
        <v>6310434</v>
      </c>
      <c r="E37" s="32">
        <v>0</v>
      </c>
      <c r="F37" s="32"/>
    </row>
    <row r="38" spans="1:6" ht="12.75">
      <c r="A38" t="s">
        <v>356</v>
      </c>
      <c r="B38" t="s">
        <v>213</v>
      </c>
      <c r="C38" s="19">
        <v>0</v>
      </c>
      <c r="D38" s="20">
        <v>20653556</v>
      </c>
      <c r="E38" s="32">
        <v>0</v>
      </c>
      <c r="F38" s="32"/>
    </row>
    <row r="39" spans="1:6" ht="12.75">
      <c r="A39" t="s">
        <v>384</v>
      </c>
      <c r="B39" t="s">
        <v>213</v>
      </c>
      <c r="C39">
        <v>0</v>
      </c>
      <c r="D39" s="20">
        <v>245000</v>
      </c>
      <c r="E39" s="32">
        <v>0</v>
      </c>
      <c r="F39" s="32"/>
    </row>
    <row r="40" spans="1:6" ht="12.75">
      <c r="A40" t="s">
        <v>366</v>
      </c>
      <c r="B40" t="s">
        <v>213</v>
      </c>
      <c r="C40">
        <v>0</v>
      </c>
      <c r="D40" s="20">
        <v>12666987</v>
      </c>
      <c r="E40" s="32">
        <v>0</v>
      </c>
      <c r="F40" s="32"/>
    </row>
    <row r="41" spans="1:6" ht="12.75">
      <c r="A41" t="s">
        <v>391</v>
      </c>
      <c r="B41" t="s">
        <v>213</v>
      </c>
      <c r="C41">
        <v>0</v>
      </c>
      <c r="D41" s="20">
        <v>3129486</v>
      </c>
      <c r="E41" s="32">
        <v>0</v>
      </c>
      <c r="F41" s="32"/>
    </row>
    <row r="42" spans="1:6" ht="12.75">
      <c r="A42" t="s">
        <v>376</v>
      </c>
      <c r="B42" t="s">
        <v>213</v>
      </c>
      <c r="C42">
        <v>0</v>
      </c>
      <c r="D42" s="20">
        <v>1284264</v>
      </c>
      <c r="E42" s="32">
        <v>0</v>
      </c>
      <c r="F42" s="32"/>
    </row>
    <row r="43" spans="1:6" ht="12.75">
      <c r="A43" t="s">
        <v>385</v>
      </c>
      <c r="B43" t="s">
        <v>213</v>
      </c>
      <c r="C43">
        <v>0</v>
      </c>
      <c r="D43" s="20">
        <v>223765</v>
      </c>
      <c r="E43" s="32">
        <v>0</v>
      </c>
      <c r="F43" s="32"/>
    </row>
    <row r="44" spans="1:6" ht="12.75">
      <c r="A44" t="s">
        <v>359</v>
      </c>
      <c r="B44" t="s">
        <v>213</v>
      </c>
      <c r="C44">
        <v>0</v>
      </c>
      <c r="D44" s="20">
        <v>66411</v>
      </c>
      <c r="E44" s="32">
        <v>0</v>
      </c>
      <c r="F44" s="32"/>
    </row>
    <row r="45" spans="1:6" ht="12.75">
      <c r="A45" t="s">
        <v>393</v>
      </c>
      <c r="B45" t="s">
        <v>213</v>
      </c>
      <c r="C45">
        <v>0</v>
      </c>
      <c r="D45" s="20">
        <v>2108665</v>
      </c>
      <c r="E45" s="32">
        <v>0</v>
      </c>
      <c r="F45" s="32"/>
    </row>
    <row r="46" spans="1:6" ht="12.75">
      <c r="A46" t="s">
        <v>363</v>
      </c>
      <c r="B46" t="s">
        <v>213</v>
      </c>
      <c r="C46">
        <v>0</v>
      </c>
      <c r="D46" s="20">
        <v>15306252</v>
      </c>
      <c r="E46" s="32">
        <v>0</v>
      </c>
      <c r="F46" s="32"/>
    </row>
    <row r="47" spans="1:6" ht="12.75">
      <c r="A47" t="s">
        <v>348</v>
      </c>
      <c r="B47" t="s">
        <v>213</v>
      </c>
      <c r="C47" s="19">
        <v>0</v>
      </c>
      <c r="D47" s="20">
        <v>149229090</v>
      </c>
      <c r="E47" s="32">
        <v>0</v>
      </c>
      <c r="F47" s="32"/>
    </row>
    <row r="48" spans="1:6" ht="12.75">
      <c r="A48" t="s">
        <v>379</v>
      </c>
      <c r="B48" t="s">
        <v>213</v>
      </c>
      <c r="C48">
        <v>0</v>
      </c>
      <c r="D48" s="20">
        <v>743981</v>
      </c>
      <c r="E48" s="32">
        <v>0</v>
      </c>
      <c r="F48" s="32"/>
    </row>
    <row r="49" spans="1:6" ht="12.75">
      <c r="A49" t="s">
        <v>367</v>
      </c>
      <c r="B49" t="s">
        <v>213</v>
      </c>
      <c r="C49">
        <v>0</v>
      </c>
      <c r="D49" s="20">
        <v>10473282</v>
      </c>
      <c r="E49" s="32">
        <v>0</v>
      </c>
      <c r="F49" s="32"/>
    </row>
    <row r="50" spans="1:6" ht="12.75">
      <c r="A50" t="s">
        <v>399</v>
      </c>
      <c r="B50" t="s">
        <v>213</v>
      </c>
      <c r="C50">
        <v>0</v>
      </c>
      <c r="D50" s="20">
        <v>7637</v>
      </c>
      <c r="E50" s="32">
        <v>0</v>
      </c>
      <c r="F50" s="32"/>
    </row>
    <row r="51" spans="1:6" ht="12.75">
      <c r="A51" t="s">
        <v>397</v>
      </c>
      <c r="B51" t="s">
        <v>213</v>
      </c>
      <c r="C51">
        <v>0</v>
      </c>
      <c r="D51" s="20">
        <v>212679</v>
      </c>
      <c r="E51" s="32">
        <v>0</v>
      </c>
      <c r="F51" s="32"/>
    </row>
    <row r="52" spans="1:6" ht="12.75">
      <c r="A52" t="s">
        <v>364</v>
      </c>
      <c r="B52" t="s">
        <v>213</v>
      </c>
      <c r="C52">
        <v>0</v>
      </c>
      <c r="D52" s="20">
        <v>13711597</v>
      </c>
      <c r="E52" s="32">
        <v>0</v>
      </c>
      <c r="F52" s="32"/>
    </row>
    <row r="53" spans="1:6" ht="12.75">
      <c r="A53" t="s">
        <v>398</v>
      </c>
      <c r="B53" t="s">
        <v>213</v>
      </c>
      <c r="C53">
        <v>0</v>
      </c>
      <c r="D53" s="20">
        <v>87476</v>
      </c>
      <c r="E53" s="32">
        <v>0</v>
      </c>
      <c r="F53" s="32"/>
    </row>
    <row r="54" spans="1:6" ht="12.75">
      <c r="A54" t="s">
        <v>558</v>
      </c>
      <c r="B54" t="s">
        <v>213</v>
      </c>
      <c r="C54">
        <v>0</v>
      </c>
      <c r="D54" s="20">
        <v>6440053</v>
      </c>
      <c r="E54" s="32">
        <v>0</v>
      </c>
      <c r="F54" s="32"/>
    </row>
    <row r="55" spans="1:6" ht="12.75">
      <c r="A55" t="s">
        <v>370</v>
      </c>
      <c r="B55" t="s">
        <v>213</v>
      </c>
      <c r="C55">
        <v>0</v>
      </c>
      <c r="D55" s="20">
        <v>9832017</v>
      </c>
      <c r="E55" s="32">
        <v>0</v>
      </c>
      <c r="F55" s="32"/>
    </row>
    <row r="56" spans="1:6" ht="12.75">
      <c r="A56" t="s">
        <v>351</v>
      </c>
      <c r="B56" t="s">
        <v>213</v>
      </c>
      <c r="C56" s="19">
        <v>0</v>
      </c>
      <c r="D56" s="20">
        <v>41087825</v>
      </c>
      <c r="E56" s="32">
        <v>0</v>
      </c>
      <c r="F56" s="32"/>
    </row>
    <row r="57" spans="1:6" ht="12.75">
      <c r="A57" t="s">
        <v>377</v>
      </c>
      <c r="B57" t="s">
        <v>213</v>
      </c>
      <c r="C57">
        <v>0</v>
      </c>
      <c r="D57" s="20">
        <v>1123913</v>
      </c>
      <c r="E57" s="32">
        <v>0</v>
      </c>
      <c r="F57" s="32"/>
    </row>
    <row r="58" spans="1:6" ht="12.75">
      <c r="A58" t="s">
        <v>560</v>
      </c>
      <c r="B58" t="s">
        <v>213</v>
      </c>
      <c r="C58">
        <v>0</v>
      </c>
      <c r="D58" s="20">
        <v>6019877</v>
      </c>
      <c r="E58" s="32">
        <v>0</v>
      </c>
      <c r="F58" s="32"/>
    </row>
    <row r="59" spans="1:6" ht="12.75">
      <c r="A59" t="s">
        <v>354</v>
      </c>
      <c r="B59" t="s">
        <v>213</v>
      </c>
      <c r="C59">
        <v>0</v>
      </c>
      <c r="D59" s="20">
        <v>32369558</v>
      </c>
      <c r="E59" s="32">
        <v>0</v>
      </c>
      <c r="F59" s="32"/>
    </row>
    <row r="60" spans="1:6" ht="12.75">
      <c r="A60" t="s">
        <v>357</v>
      </c>
      <c r="B60" t="s">
        <v>213</v>
      </c>
      <c r="C60" s="19">
        <v>0</v>
      </c>
      <c r="D60" s="20">
        <v>11392629</v>
      </c>
      <c r="E60" s="32">
        <v>0</v>
      </c>
      <c r="F60" s="32"/>
    </row>
    <row r="61" spans="1:5" ht="12.75">
      <c r="A61" t="s">
        <v>347</v>
      </c>
      <c r="B61" t="s">
        <v>213</v>
      </c>
      <c r="C61">
        <v>1</v>
      </c>
      <c r="D61" s="20">
        <v>14268711</v>
      </c>
      <c r="E61" s="24">
        <f aca="true" t="shared" si="0" ref="E61:E71">C61/D61*10^6</f>
        <v>0.07008341538349189</v>
      </c>
    </row>
    <row r="62" spans="1:5" ht="12.75">
      <c r="A62" t="s">
        <v>346</v>
      </c>
      <c r="B62" t="s">
        <v>213</v>
      </c>
      <c r="C62">
        <v>1</v>
      </c>
      <c r="D62" s="20">
        <v>10486339</v>
      </c>
      <c r="E62" s="24">
        <f t="shared" si="0"/>
        <v>0.09536216595706089</v>
      </c>
    </row>
    <row r="63" spans="1:5" ht="12.75">
      <c r="A63" t="s">
        <v>345</v>
      </c>
      <c r="B63" t="s">
        <v>213</v>
      </c>
      <c r="C63">
        <v>5</v>
      </c>
      <c r="D63" s="20">
        <v>41048532</v>
      </c>
      <c r="E63" s="24">
        <f t="shared" si="0"/>
        <v>0.12180703563284552</v>
      </c>
    </row>
    <row r="64" spans="1:6" ht="12.75">
      <c r="A64" t="s">
        <v>343</v>
      </c>
      <c r="B64" t="s">
        <v>213</v>
      </c>
      <c r="C64">
        <v>8</v>
      </c>
      <c r="D64" s="20">
        <v>11862740</v>
      </c>
      <c r="E64" s="24">
        <f t="shared" si="0"/>
        <v>0.6743804551056501</v>
      </c>
      <c r="F64" s="8"/>
    </row>
    <row r="65" spans="1:5" ht="12.75">
      <c r="A65" t="s">
        <v>340</v>
      </c>
      <c r="B65" t="s">
        <v>213</v>
      </c>
      <c r="C65">
        <v>12</v>
      </c>
      <c r="D65" s="20">
        <v>1694477</v>
      </c>
      <c r="E65" s="24">
        <f t="shared" si="0"/>
        <v>7.081831149080218</v>
      </c>
    </row>
    <row r="66" spans="1:5" ht="12.75">
      <c r="A66" t="s">
        <v>339</v>
      </c>
      <c r="B66" t="s">
        <v>213</v>
      </c>
      <c r="C66">
        <v>17</v>
      </c>
      <c r="D66" s="20">
        <v>1990876</v>
      </c>
      <c r="E66" s="24">
        <f t="shared" si="0"/>
        <v>8.538954711393377</v>
      </c>
    </row>
    <row r="67" spans="1:5" ht="12.75">
      <c r="A67" t="s">
        <v>344</v>
      </c>
      <c r="B67" t="s">
        <v>213</v>
      </c>
      <c r="C67">
        <v>19</v>
      </c>
      <c r="D67" s="20">
        <v>34859364</v>
      </c>
      <c r="E67" s="24">
        <f t="shared" si="0"/>
        <v>0.5450472360884151</v>
      </c>
    </row>
    <row r="68" spans="1:5" ht="12.75">
      <c r="A68" t="s">
        <v>37</v>
      </c>
      <c r="B68" t="s">
        <v>213</v>
      </c>
      <c r="C68">
        <v>42</v>
      </c>
      <c r="D68" s="20">
        <v>83082869</v>
      </c>
      <c r="E68" s="24">
        <f t="shared" si="0"/>
        <v>0.5055193748785926</v>
      </c>
    </row>
    <row r="69" spans="1:5" ht="12.75">
      <c r="A69" t="s">
        <v>342</v>
      </c>
      <c r="B69" t="s">
        <v>213</v>
      </c>
      <c r="C69">
        <v>53</v>
      </c>
      <c r="D69" s="20">
        <v>21669278</v>
      </c>
      <c r="E69" s="24">
        <f t="shared" si="0"/>
        <v>2.4458590636937694</v>
      </c>
    </row>
    <row r="70" spans="1:5" ht="12.75">
      <c r="A70" t="s">
        <v>341</v>
      </c>
      <c r="B70" t="s">
        <v>213</v>
      </c>
      <c r="C70">
        <v>266</v>
      </c>
      <c r="D70" s="20">
        <v>49052489</v>
      </c>
      <c r="E70" s="24">
        <f t="shared" si="0"/>
        <v>5.422762543201427</v>
      </c>
    </row>
    <row r="71" spans="1:6" ht="12.75">
      <c r="A71"/>
      <c r="B71" s="21" t="s">
        <v>444</v>
      </c>
      <c r="C71" s="21">
        <f>SUM(C11:C70)</f>
        <v>424</v>
      </c>
      <c r="D71" s="26">
        <f>SUM(D11:D70)</f>
        <v>998873281</v>
      </c>
      <c r="E71" s="27">
        <f t="shared" si="0"/>
        <v>0.4244782677293377</v>
      </c>
      <c r="F71" s="28"/>
    </row>
    <row r="72" spans="1:4" ht="12.75">
      <c r="A72"/>
      <c r="C72"/>
      <c r="D72" s="20"/>
    </row>
    <row r="73" spans="1:6" ht="12.75">
      <c r="A73" t="s">
        <v>425</v>
      </c>
      <c r="B73" t="s">
        <v>436</v>
      </c>
      <c r="C73"/>
      <c r="D73" s="20">
        <v>381371</v>
      </c>
      <c r="E73" s="32">
        <v>0</v>
      </c>
      <c r="F73" s="32"/>
    </row>
    <row r="74" spans="1:6" ht="12.75">
      <c r="A74" t="s">
        <v>426</v>
      </c>
      <c r="B74" t="s">
        <v>436</v>
      </c>
      <c r="C74"/>
      <c r="D74" s="20">
        <v>47758224</v>
      </c>
      <c r="E74" s="32">
        <v>0</v>
      </c>
      <c r="F74" s="32"/>
    </row>
    <row r="75" spans="1:6" ht="12.75">
      <c r="A75" t="s">
        <v>427</v>
      </c>
      <c r="B75" t="s">
        <v>436</v>
      </c>
      <c r="C75"/>
      <c r="D75" s="20">
        <v>13388910</v>
      </c>
      <c r="E75" s="32">
        <v>0</v>
      </c>
      <c r="F75" s="32"/>
    </row>
    <row r="76" spans="1:6" ht="12.75">
      <c r="A76" t="s">
        <v>428</v>
      </c>
      <c r="B76" t="s">
        <v>436</v>
      </c>
      <c r="C76"/>
      <c r="D76" s="20">
        <v>1108777</v>
      </c>
      <c r="E76" s="32">
        <v>0</v>
      </c>
      <c r="F76" s="32"/>
    </row>
    <row r="77" spans="1:6" ht="12.75">
      <c r="A77" t="s">
        <v>430</v>
      </c>
      <c r="B77" t="s">
        <v>436</v>
      </c>
      <c r="C77"/>
      <c r="D77" s="20">
        <v>6677534</v>
      </c>
      <c r="E77" s="32">
        <v>0</v>
      </c>
      <c r="F77" s="32"/>
    </row>
    <row r="78" spans="1:6" ht="12.75">
      <c r="A78" t="s">
        <v>422</v>
      </c>
      <c r="B78" t="s">
        <v>436</v>
      </c>
      <c r="C78"/>
      <c r="D78" s="20">
        <v>23479095</v>
      </c>
      <c r="E78" s="32">
        <v>0</v>
      </c>
      <c r="F78" s="32"/>
    </row>
    <row r="79" spans="1:7" ht="12.75">
      <c r="A79" s="18" t="s">
        <v>38</v>
      </c>
      <c r="B79" t="s">
        <v>436</v>
      </c>
      <c r="C79" s="13">
        <v>4</v>
      </c>
      <c r="D79" s="9">
        <v>153546896</v>
      </c>
      <c r="E79" s="24">
        <f aca="true" t="shared" si="1" ref="E79:E95">C79/D79*10^6</f>
        <v>0.02605067314418391</v>
      </c>
      <c r="F79" s="8"/>
      <c r="G79" s="6" t="s">
        <v>39</v>
      </c>
    </row>
    <row r="80" spans="1:5" ht="12.75">
      <c r="A80" t="s">
        <v>419</v>
      </c>
      <c r="B80" t="s">
        <v>436</v>
      </c>
      <c r="C80">
        <v>6</v>
      </c>
      <c r="D80" s="20">
        <v>460823</v>
      </c>
      <c r="E80" s="24">
        <f t="shared" si="1"/>
        <v>13.020183454384872</v>
      </c>
    </row>
    <row r="81" spans="1:5" ht="12.75">
      <c r="A81" t="s">
        <v>429</v>
      </c>
      <c r="B81" t="s">
        <v>436</v>
      </c>
      <c r="C81">
        <v>10</v>
      </c>
      <c r="D81" s="20">
        <v>230512000</v>
      </c>
      <c r="E81" s="24">
        <f t="shared" si="1"/>
        <v>0.04338168945651419</v>
      </c>
    </row>
    <row r="82" spans="1:5" ht="12.75">
      <c r="A82" t="s">
        <v>418</v>
      </c>
      <c r="B82" t="s">
        <v>436</v>
      </c>
      <c r="C82">
        <v>14</v>
      </c>
      <c r="D82" s="20">
        <v>7008300</v>
      </c>
      <c r="E82" s="24">
        <f t="shared" si="1"/>
        <v>1.9976313799352199</v>
      </c>
    </row>
    <row r="83" spans="1:5" ht="12.75">
      <c r="A83" t="s">
        <v>435</v>
      </c>
      <c r="B83" t="s">
        <v>436</v>
      </c>
      <c r="C83">
        <v>15</v>
      </c>
      <c r="D83" s="20">
        <v>86116559</v>
      </c>
      <c r="E83" s="24">
        <f t="shared" si="1"/>
        <v>0.17418252858895583</v>
      </c>
    </row>
    <row r="84" spans="1:6" ht="12.75">
      <c r="A84" s="18" t="s">
        <v>30</v>
      </c>
      <c r="B84" t="s">
        <v>436</v>
      </c>
      <c r="C84" s="13">
        <v>16</v>
      </c>
      <c r="D84" s="14">
        <f>4.48*10^6</f>
        <v>4480000</v>
      </c>
      <c r="E84" s="24">
        <f t="shared" si="1"/>
        <v>3.571428571428571</v>
      </c>
      <c r="F84" s="8"/>
    </row>
    <row r="85" spans="1:5" ht="12.75">
      <c r="A85" t="s">
        <v>433</v>
      </c>
      <c r="B85" t="s">
        <v>436</v>
      </c>
      <c r="C85" s="13">
        <v>16</v>
      </c>
      <c r="D85" s="20">
        <v>4608167</v>
      </c>
      <c r="E85" s="24">
        <f t="shared" si="1"/>
        <v>3.4720963888678513</v>
      </c>
    </row>
    <row r="86" spans="1:5" ht="12.75">
      <c r="A86" t="s">
        <v>424</v>
      </c>
      <c r="B86" t="s">
        <v>436</v>
      </c>
      <c r="C86">
        <v>24</v>
      </c>
      <c r="D86" s="20">
        <v>2996082</v>
      </c>
      <c r="E86" s="24">
        <f t="shared" si="1"/>
        <v>8.010461662931789</v>
      </c>
    </row>
    <row r="87" spans="1:5" ht="12.75">
      <c r="A87" t="s">
        <v>431</v>
      </c>
      <c r="B87" t="s">
        <v>436</v>
      </c>
      <c r="C87">
        <v>51</v>
      </c>
      <c r="D87" s="20">
        <v>27780000</v>
      </c>
      <c r="E87" s="24">
        <f t="shared" si="1"/>
        <v>1.83585313174946</v>
      </c>
    </row>
    <row r="88" spans="1:5" ht="12.75">
      <c r="A88" t="s">
        <v>421</v>
      </c>
      <c r="B88" t="s">
        <v>436</v>
      </c>
      <c r="C88">
        <v>64</v>
      </c>
      <c r="D88" s="20">
        <v>22920946</v>
      </c>
      <c r="E88" s="24">
        <f t="shared" si="1"/>
        <v>2.792205871433055</v>
      </c>
    </row>
    <row r="89" spans="1:5" ht="12.75">
      <c r="A89" t="s">
        <v>432</v>
      </c>
      <c r="B89" t="s">
        <v>436</v>
      </c>
      <c r="C89">
        <f>11+1+52+1+1</f>
        <v>66</v>
      </c>
      <c r="D89" s="20">
        <v>92681453</v>
      </c>
      <c r="E89" s="24">
        <f t="shared" si="1"/>
        <v>0.7121165871234236</v>
      </c>
    </row>
    <row r="90" spans="1:5" ht="12.75">
      <c r="A90" t="s">
        <v>434</v>
      </c>
      <c r="B90" t="s">
        <v>436</v>
      </c>
      <c r="C90">
        <v>75</v>
      </c>
      <c r="D90" s="20">
        <v>65493298</v>
      </c>
      <c r="E90" s="24">
        <f t="shared" si="1"/>
        <v>1.145155340932747</v>
      </c>
    </row>
    <row r="91" spans="1:5" ht="12.75">
      <c r="A91" t="s">
        <v>423</v>
      </c>
      <c r="B91" t="s">
        <v>436</v>
      </c>
      <c r="C91">
        <v>271</v>
      </c>
      <c r="D91" s="20">
        <v>49232844</v>
      </c>
      <c r="E91" s="24">
        <f t="shared" si="1"/>
        <v>5.504455521602612</v>
      </c>
    </row>
    <row r="92" spans="1:5" ht="12.75">
      <c r="A92" t="s">
        <v>31</v>
      </c>
      <c r="B92" t="s">
        <v>436</v>
      </c>
      <c r="C92" s="13">
        <v>290</v>
      </c>
      <c r="D92" s="20">
        <v>1147995226</v>
      </c>
      <c r="E92" s="24">
        <f t="shared" si="1"/>
        <v>0.25261429092388926</v>
      </c>
    </row>
    <row r="93" spans="1:5" ht="12.75">
      <c r="A93" t="s">
        <v>288</v>
      </c>
      <c r="B93" t="s">
        <v>436</v>
      </c>
      <c r="C93">
        <v>559</v>
      </c>
      <c r="D93" s="20">
        <v>1322044605</v>
      </c>
      <c r="E93" s="24">
        <f t="shared" si="1"/>
        <v>0.4228299089802647</v>
      </c>
    </row>
    <row r="94" spans="1:5" ht="12.75">
      <c r="A94" t="s">
        <v>420</v>
      </c>
      <c r="B94" t="s">
        <v>436</v>
      </c>
      <c r="C94">
        <v>1910</v>
      </c>
      <c r="D94" s="20">
        <v>127288628</v>
      </c>
      <c r="E94" s="24">
        <f t="shared" si="1"/>
        <v>15.005268184680252</v>
      </c>
    </row>
    <row r="95" spans="1:5" ht="12.75">
      <c r="A95"/>
      <c r="B95" s="21" t="s">
        <v>436</v>
      </c>
      <c r="C95" s="25">
        <f>SUM(C73:C94)</f>
        <v>3391</v>
      </c>
      <c r="D95" s="26">
        <f>SUM(D73:D94)</f>
        <v>3437959738</v>
      </c>
      <c r="E95" s="27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447</v>
      </c>
      <c r="B97" t="s">
        <v>29</v>
      </c>
      <c r="C97">
        <v>292</v>
      </c>
      <c r="D97" s="33">
        <v>140702096</v>
      </c>
      <c r="E97" s="24">
        <f aca="true" t="shared" si="2" ref="E97:E131">C97/D97*10^6</f>
        <v>2.0753066819985397</v>
      </c>
      <c r="F97" s="12" t="s">
        <v>470</v>
      </c>
      <c r="G97" s="6" t="s">
        <v>484</v>
      </c>
    </row>
    <row r="98" spans="1:7" ht="12.75">
      <c r="A98" s="18" t="s">
        <v>40</v>
      </c>
      <c r="B98" t="s">
        <v>29</v>
      </c>
      <c r="C98" s="13">
        <v>152</v>
      </c>
      <c r="D98" s="9">
        <v>8205533</v>
      </c>
      <c r="E98" s="24">
        <f t="shared" si="2"/>
        <v>18.52408612578854</v>
      </c>
      <c r="F98" s="12" t="s">
        <v>470</v>
      </c>
      <c r="G98" s="6" t="s">
        <v>72</v>
      </c>
    </row>
    <row r="99" spans="1:7" ht="12.75">
      <c r="A99" s="18" t="s">
        <v>42</v>
      </c>
      <c r="B99" t="s">
        <v>29</v>
      </c>
      <c r="C99" s="13">
        <v>66</v>
      </c>
      <c r="D99" s="9">
        <v>10403951</v>
      </c>
      <c r="E99" s="24">
        <f t="shared" si="2"/>
        <v>6.343743833472495</v>
      </c>
      <c r="F99" s="12" t="s">
        <v>470</v>
      </c>
      <c r="G99" s="6" t="s">
        <v>72</v>
      </c>
    </row>
    <row r="100" spans="1:7" ht="12.75">
      <c r="A100" s="18" t="s">
        <v>41</v>
      </c>
      <c r="B100" t="s">
        <v>29</v>
      </c>
      <c r="C100" s="13">
        <v>2</v>
      </c>
      <c r="D100" s="10">
        <v>3989018</v>
      </c>
      <c r="E100" s="24">
        <f t="shared" si="2"/>
        <v>0.5013765292610863</v>
      </c>
      <c r="F100" s="12" t="s">
        <v>470</v>
      </c>
      <c r="G100" s="6" t="s">
        <v>72</v>
      </c>
    </row>
    <row r="101" spans="1:7" ht="12.75">
      <c r="A101" s="18" t="s">
        <v>43</v>
      </c>
      <c r="B101" t="s">
        <v>29</v>
      </c>
      <c r="C101" s="13">
        <v>15</v>
      </c>
      <c r="D101" s="9">
        <v>7262675</v>
      </c>
      <c r="E101" s="24">
        <f t="shared" si="2"/>
        <v>2.0653547074597167</v>
      </c>
      <c r="F101" s="12" t="s">
        <v>470</v>
      </c>
      <c r="G101" s="6" t="s">
        <v>72</v>
      </c>
    </row>
    <row r="102" spans="1:6" ht="12.75">
      <c r="A102" s="18" t="s">
        <v>45</v>
      </c>
      <c r="B102" t="s">
        <v>29</v>
      </c>
      <c r="C102" s="13">
        <v>1</v>
      </c>
      <c r="D102" s="9">
        <v>792604</v>
      </c>
      <c r="E102" s="24">
        <f t="shared" si="2"/>
        <v>1.2616640844608404</v>
      </c>
      <c r="F102" s="12" t="s">
        <v>470</v>
      </c>
    </row>
    <row r="103" spans="1:7" ht="12.75">
      <c r="A103" s="18" t="s">
        <v>46</v>
      </c>
      <c r="B103" t="s">
        <v>29</v>
      </c>
      <c r="C103" s="13">
        <v>92</v>
      </c>
      <c r="D103" s="9">
        <v>10220911</v>
      </c>
      <c r="E103" s="24">
        <f t="shared" si="2"/>
        <v>9.001154593753924</v>
      </c>
      <c r="F103" s="12" t="s">
        <v>470</v>
      </c>
      <c r="G103" s="6" t="s">
        <v>72</v>
      </c>
    </row>
    <row r="104" spans="1:7" ht="12.75">
      <c r="A104" s="18" t="s">
        <v>48</v>
      </c>
      <c r="B104" t="s">
        <v>29</v>
      </c>
      <c r="C104" s="13">
        <v>12</v>
      </c>
      <c r="D104" s="9">
        <v>5484723</v>
      </c>
      <c r="E104" s="24">
        <f t="shared" si="2"/>
        <v>2.1878953595286394</v>
      </c>
      <c r="F104" s="12" t="s">
        <v>470</v>
      </c>
      <c r="G104" s="6" t="s">
        <v>72</v>
      </c>
    </row>
    <row r="105" spans="1:7" ht="12.75">
      <c r="A105" s="18" t="s">
        <v>49</v>
      </c>
      <c r="B105" t="s">
        <v>29</v>
      </c>
      <c r="C105" s="13">
        <v>7</v>
      </c>
      <c r="D105" s="9">
        <v>1307605</v>
      </c>
      <c r="E105" s="24">
        <f t="shared" si="2"/>
        <v>5.353298587876308</v>
      </c>
      <c r="F105" s="12" t="s">
        <v>470</v>
      </c>
      <c r="G105" s="6" t="s">
        <v>72</v>
      </c>
    </row>
    <row r="106" spans="1:7" ht="12.75">
      <c r="A106" s="18" t="s">
        <v>51</v>
      </c>
      <c r="B106" t="s">
        <v>29</v>
      </c>
      <c r="C106" s="13">
        <v>27</v>
      </c>
      <c r="D106" s="9">
        <v>5244749</v>
      </c>
      <c r="E106" s="24">
        <f t="shared" si="2"/>
        <v>5.148006129559299</v>
      </c>
      <c r="F106" s="12" t="s">
        <v>470</v>
      </c>
      <c r="G106" s="6" t="s">
        <v>72</v>
      </c>
    </row>
    <row r="107" spans="1:7" ht="12.75">
      <c r="A107" s="18" t="s">
        <v>52</v>
      </c>
      <c r="B107" t="s">
        <v>29</v>
      </c>
      <c r="C107" s="13">
        <v>521</v>
      </c>
      <c r="D107" s="9">
        <v>61538322</v>
      </c>
      <c r="E107" s="24">
        <f t="shared" si="2"/>
        <v>8.466269197265406</v>
      </c>
      <c r="F107" s="12" t="s">
        <v>470</v>
      </c>
      <c r="G107" s="6" t="s">
        <v>72</v>
      </c>
    </row>
    <row r="108" spans="1:7" ht="12.75">
      <c r="A108" s="18" t="s">
        <v>61</v>
      </c>
      <c r="B108" t="s">
        <v>29</v>
      </c>
      <c r="C108" s="13">
        <v>15</v>
      </c>
      <c r="D108" s="11">
        <v>2114550</v>
      </c>
      <c r="E108" s="24">
        <f t="shared" si="2"/>
        <v>7.093707881109456</v>
      </c>
      <c r="F108" s="12" t="s">
        <v>470</v>
      </c>
      <c r="G108" s="6" t="s">
        <v>72</v>
      </c>
    </row>
    <row r="109" spans="1:7" ht="12.75">
      <c r="A109" s="18" t="s">
        <v>47</v>
      </c>
      <c r="B109" t="s">
        <v>29</v>
      </c>
      <c r="C109" s="13">
        <v>467</v>
      </c>
      <c r="D109" s="9">
        <v>82369552</v>
      </c>
      <c r="E109" s="24">
        <f t="shared" si="2"/>
        <v>5.669570717101873</v>
      </c>
      <c r="F109" s="12" t="s">
        <v>470</v>
      </c>
      <c r="G109" s="6" t="s">
        <v>72</v>
      </c>
    </row>
    <row r="110" spans="1:7" ht="12.75">
      <c r="A110" s="18" t="s">
        <v>53</v>
      </c>
      <c r="B110" t="s">
        <v>29</v>
      </c>
      <c r="C110" s="13">
        <v>25</v>
      </c>
      <c r="D110" s="9">
        <v>10722816</v>
      </c>
      <c r="E110" s="24">
        <f t="shared" si="2"/>
        <v>2.3314771045217975</v>
      </c>
      <c r="F110" s="12" t="s">
        <v>470</v>
      </c>
      <c r="G110" s="6" t="s">
        <v>72</v>
      </c>
    </row>
    <row r="111" spans="1:7" ht="12.75">
      <c r="A111" s="18" t="s">
        <v>54</v>
      </c>
      <c r="B111" t="s">
        <v>29</v>
      </c>
      <c r="C111" s="13">
        <v>25</v>
      </c>
      <c r="D111" s="9">
        <v>9930915</v>
      </c>
      <c r="E111" s="24">
        <f t="shared" si="2"/>
        <v>2.517391398476374</v>
      </c>
      <c r="F111" s="12" t="s">
        <v>470</v>
      </c>
      <c r="G111" s="6" t="s">
        <v>72</v>
      </c>
    </row>
    <row r="112" spans="1:7" ht="12.75">
      <c r="A112" s="18" t="s">
        <v>56</v>
      </c>
      <c r="B112" t="s">
        <v>29</v>
      </c>
      <c r="C112" s="13">
        <v>2</v>
      </c>
      <c r="D112" s="9">
        <v>304367</v>
      </c>
      <c r="E112" s="24">
        <f t="shared" si="2"/>
        <v>6.5710145975089285</v>
      </c>
      <c r="F112" s="12" t="s">
        <v>470</v>
      </c>
      <c r="G112" s="6" t="s">
        <v>72</v>
      </c>
    </row>
    <row r="113" spans="1:7" ht="12.75">
      <c r="A113" s="18" t="s">
        <v>55</v>
      </c>
      <c r="B113" t="s">
        <v>29</v>
      </c>
      <c r="C113" s="13">
        <v>8</v>
      </c>
      <c r="D113" s="9">
        <v>4156119</v>
      </c>
      <c r="E113" s="24">
        <f t="shared" si="2"/>
        <v>1.9248726997470476</v>
      </c>
      <c r="F113" s="12" t="s">
        <v>470</v>
      </c>
      <c r="G113" s="6" t="s">
        <v>72</v>
      </c>
    </row>
    <row r="114" spans="1:7" ht="12.75">
      <c r="A114" s="18" t="s">
        <v>57</v>
      </c>
      <c r="B114" t="s">
        <v>29</v>
      </c>
      <c r="C114" s="13">
        <v>549</v>
      </c>
      <c r="D114" s="9">
        <v>58145320</v>
      </c>
      <c r="E114" s="24">
        <f t="shared" si="2"/>
        <v>9.441860497113096</v>
      </c>
      <c r="F114" s="12" t="s">
        <v>470</v>
      </c>
      <c r="G114" s="6" t="s">
        <v>72</v>
      </c>
    </row>
    <row r="115" spans="1:7" ht="12.75">
      <c r="A115" s="18" t="s">
        <v>60</v>
      </c>
      <c r="B115" t="s">
        <v>29</v>
      </c>
      <c r="C115" s="13">
        <v>9</v>
      </c>
      <c r="D115" s="9">
        <v>2245423</v>
      </c>
      <c r="E115" s="24">
        <f t="shared" si="2"/>
        <v>4.008153474868655</v>
      </c>
      <c r="F115" s="12" t="s">
        <v>470</v>
      </c>
      <c r="G115" s="6" t="s">
        <v>72</v>
      </c>
    </row>
    <row r="116" spans="1:7" ht="12.75">
      <c r="A116" s="18" t="s">
        <v>58</v>
      </c>
      <c r="B116" t="s">
        <v>29</v>
      </c>
      <c r="C116" s="13">
        <v>1</v>
      </c>
      <c r="D116" s="9">
        <v>34498</v>
      </c>
      <c r="E116" s="24">
        <f t="shared" si="2"/>
        <v>28.98718766305293</v>
      </c>
      <c r="F116" s="12" t="s">
        <v>470</v>
      </c>
      <c r="G116" s="37" t="s">
        <v>72</v>
      </c>
    </row>
    <row r="117" spans="1:7" ht="12.75">
      <c r="A117" s="18" t="s">
        <v>59</v>
      </c>
      <c r="B117" t="s">
        <v>29</v>
      </c>
      <c r="C117" s="13">
        <v>15</v>
      </c>
      <c r="D117" s="11">
        <v>3565205</v>
      </c>
      <c r="E117" s="24">
        <f t="shared" si="2"/>
        <v>4.2073316962138225</v>
      </c>
      <c r="F117" s="12" t="s">
        <v>470</v>
      </c>
      <c r="G117" s="6" t="s">
        <v>72</v>
      </c>
    </row>
    <row r="118" spans="1:7" ht="12.75">
      <c r="A118" s="18" t="s">
        <v>62</v>
      </c>
      <c r="B118" t="s">
        <v>29</v>
      </c>
      <c r="C118" s="13">
        <v>4</v>
      </c>
      <c r="D118" s="9">
        <v>403532</v>
      </c>
      <c r="E118" s="24">
        <f t="shared" si="2"/>
        <v>9.912472864605533</v>
      </c>
      <c r="F118" s="12" t="s">
        <v>470</v>
      </c>
      <c r="G118" s="6" t="s">
        <v>72</v>
      </c>
    </row>
    <row r="119" spans="1:7" ht="12.75">
      <c r="A119" s="18" t="s">
        <v>63</v>
      </c>
      <c r="B119" t="s">
        <v>29</v>
      </c>
      <c r="C119" s="13">
        <v>55</v>
      </c>
      <c r="D119" s="11">
        <v>16645313</v>
      </c>
      <c r="E119" s="24">
        <f t="shared" si="2"/>
        <v>3.304233449980784</v>
      </c>
      <c r="F119" s="12" t="s">
        <v>470</v>
      </c>
      <c r="G119" s="6" t="s">
        <v>72</v>
      </c>
    </row>
    <row r="120" spans="1:7" ht="12.75">
      <c r="A120" s="18" t="s">
        <v>64</v>
      </c>
      <c r="B120" t="s">
        <v>29</v>
      </c>
      <c r="C120" s="13">
        <v>25</v>
      </c>
      <c r="D120" s="11">
        <v>4644457</v>
      </c>
      <c r="E120" s="24">
        <f t="shared" si="2"/>
        <v>5.382760568135306</v>
      </c>
      <c r="F120" s="12" t="s">
        <v>470</v>
      </c>
      <c r="G120" s="6" t="s">
        <v>72</v>
      </c>
    </row>
    <row r="121" spans="1:7" ht="12.75">
      <c r="A121" s="18" t="s">
        <v>65</v>
      </c>
      <c r="B121" t="s">
        <v>29</v>
      </c>
      <c r="C121" s="13">
        <v>145</v>
      </c>
      <c r="D121" s="11">
        <v>38500696</v>
      </c>
      <c r="E121" s="24">
        <f t="shared" si="2"/>
        <v>3.766165681784038</v>
      </c>
      <c r="F121" s="12" t="s">
        <v>470</v>
      </c>
      <c r="G121" s="6" t="s">
        <v>72</v>
      </c>
    </row>
    <row r="122" spans="1:7" ht="12.75">
      <c r="A122" s="18" t="s">
        <v>66</v>
      </c>
      <c r="B122" t="s">
        <v>29</v>
      </c>
      <c r="C122" s="13">
        <v>63</v>
      </c>
      <c r="D122" s="11">
        <v>10676910</v>
      </c>
      <c r="E122" s="24">
        <f t="shared" si="2"/>
        <v>5.900583595815643</v>
      </c>
      <c r="F122" s="12" t="s">
        <v>470</v>
      </c>
      <c r="G122" s="6" t="s">
        <v>72</v>
      </c>
    </row>
    <row r="123" spans="1:7" ht="12.75">
      <c r="A123" s="18" t="s">
        <v>67</v>
      </c>
      <c r="B123" t="s">
        <v>29</v>
      </c>
      <c r="C123" s="13">
        <v>32</v>
      </c>
      <c r="D123" s="11">
        <v>22246862</v>
      </c>
      <c r="E123" s="24">
        <f t="shared" si="2"/>
        <v>1.4384051107971991</v>
      </c>
      <c r="F123" s="12" t="s">
        <v>470</v>
      </c>
      <c r="G123" s="6" t="s">
        <v>72</v>
      </c>
    </row>
    <row r="124" spans="1:7" ht="12.75">
      <c r="A124" s="18" t="s">
        <v>68</v>
      </c>
      <c r="B124" t="s">
        <v>29</v>
      </c>
      <c r="C124" s="13">
        <v>22</v>
      </c>
      <c r="D124" s="11">
        <v>7500000</v>
      </c>
      <c r="E124" s="24">
        <f t="shared" si="2"/>
        <v>2.933333333333333</v>
      </c>
      <c r="F124" s="12" t="s">
        <v>470</v>
      </c>
      <c r="G124" s="6" t="s">
        <v>72</v>
      </c>
    </row>
    <row r="125" spans="1:7" ht="12.75">
      <c r="A125" s="18" t="s">
        <v>71</v>
      </c>
      <c r="B125" t="s">
        <v>29</v>
      </c>
      <c r="C125" s="13">
        <v>13</v>
      </c>
      <c r="D125" s="11">
        <f>5.4*10^6</f>
        <v>5400000</v>
      </c>
      <c r="E125" s="24">
        <f t="shared" si="2"/>
        <v>2.4074074074074074</v>
      </c>
      <c r="F125" s="12" t="s">
        <v>470</v>
      </c>
      <c r="G125" s="6" t="s">
        <v>72</v>
      </c>
    </row>
    <row r="126" spans="1:7" ht="12.75">
      <c r="A126" s="18" t="s">
        <v>70</v>
      </c>
      <c r="B126" t="s">
        <v>29</v>
      </c>
      <c r="C126" s="13">
        <v>10</v>
      </c>
      <c r="D126" s="11">
        <v>2007711</v>
      </c>
      <c r="E126" s="24">
        <f t="shared" si="2"/>
        <v>4.980796538944101</v>
      </c>
      <c r="F126" s="12" t="s">
        <v>470</v>
      </c>
      <c r="G126" s="6" t="s">
        <v>72</v>
      </c>
    </row>
    <row r="127" spans="1:7" ht="12.75">
      <c r="A127" s="18" t="s">
        <v>50</v>
      </c>
      <c r="B127" t="s">
        <v>29</v>
      </c>
      <c r="C127" s="13">
        <v>141</v>
      </c>
      <c r="D127" s="9">
        <v>40491052</v>
      </c>
      <c r="E127" s="24">
        <f t="shared" si="2"/>
        <v>3.4822508439642417</v>
      </c>
      <c r="F127" s="12" t="s">
        <v>470</v>
      </c>
      <c r="G127" s="6" t="s">
        <v>72</v>
      </c>
    </row>
    <row r="128" spans="1:7" ht="12.75">
      <c r="A128" s="18" t="s">
        <v>69</v>
      </c>
      <c r="B128" t="s">
        <v>29</v>
      </c>
      <c r="C128" s="13">
        <v>31</v>
      </c>
      <c r="D128" s="11">
        <v>9045389</v>
      </c>
      <c r="E128" s="24">
        <f t="shared" si="2"/>
        <v>3.42716051238924</v>
      </c>
      <c r="F128" s="12" t="s">
        <v>470</v>
      </c>
      <c r="G128" s="6" t="s">
        <v>72</v>
      </c>
    </row>
    <row r="129" spans="1:7" ht="12.75">
      <c r="A129" s="18" t="s">
        <v>44</v>
      </c>
      <c r="B129" t="s">
        <v>29</v>
      </c>
      <c r="C129" s="13">
        <v>23</v>
      </c>
      <c r="D129" s="9">
        <v>7581520</v>
      </c>
      <c r="E129" s="24">
        <f t="shared" si="2"/>
        <v>3.0336924521731787</v>
      </c>
      <c r="F129" s="12" t="s">
        <v>470</v>
      </c>
      <c r="G129" s="6" t="s">
        <v>72</v>
      </c>
    </row>
    <row r="130" spans="1:7" ht="12.75">
      <c r="A130" s="18" t="s">
        <v>28</v>
      </c>
      <c r="B130" t="s">
        <v>29</v>
      </c>
      <c r="C130" s="13">
        <v>152</v>
      </c>
      <c r="D130" s="9">
        <v>60943912</v>
      </c>
      <c r="E130" s="24">
        <f t="shared" si="2"/>
        <v>2.494096539126008</v>
      </c>
      <c r="F130" s="12" t="s">
        <v>470</v>
      </c>
      <c r="G130" s="6" t="s">
        <v>72</v>
      </c>
    </row>
    <row r="131" spans="2:7" ht="12.75">
      <c r="B131" s="21" t="s">
        <v>29</v>
      </c>
      <c r="C131" s="25">
        <f>SUM(C97:C130)</f>
        <v>3019</v>
      </c>
      <c r="D131" s="29">
        <f>SUM(D97:D130)</f>
        <v>654828306</v>
      </c>
      <c r="E131" s="27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27</v>
      </c>
      <c r="B133" t="s">
        <v>205</v>
      </c>
      <c r="C133" s="13">
        <v>308</v>
      </c>
      <c r="D133" s="8">
        <v>33212696</v>
      </c>
      <c r="E133" s="24">
        <f>C133/D133*10^6</f>
        <v>9.273562134191092</v>
      </c>
      <c r="F133" s="8"/>
      <c r="G133" s="6" t="s">
        <v>72</v>
      </c>
    </row>
    <row r="134" spans="1:12" ht="12.75">
      <c r="A134" s="18" t="s">
        <v>26</v>
      </c>
      <c r="B134" t="s">
        <v>205</v>
      </c>
      <c r="C134" s="13">
        <f>62+49</f>
        <v>111</v>
      </c>
      <c r="D134" s="8">
        <v>109955400</v>
      </c>
      <c r="E134" s="24">
        <f>C134/D134*10^6</f>
        <v>1.009500215541938</v>
      </c>
      <c r="F134">
        <v>26</v>
      </c>
      <c r="G134" s="6" t="s">
        <v>451</v>
      </c>
      <c r="H134" s="6" t="s">
        <v>452</v>
      </c>
      <c r="L134" s="6" t="s">
        <v>464</v>
      </c>
    </row>
    <row r="135" spans="1:6" ht="12.75">
      <c r="A135" s="18" t="s">
        <v>25</v>
      </c>
      <c r="B135" t="s">
        <v>205</v>
      </c>
      <c r="C135" s="13">
        <v>3485</v>
      </c>
      <c r="D135" s="8">
        <v>304059724</v>
      </c>
      <c r="E135" s="24">
        <f>C135/D135*10^6</f>
        <v>11.461564044569087</v>
      </c>
      <c r="F135">
        <v>26</v>
      </c>
    </row>
    <row r="136" spans="1:5" s="21" customFormat="1" ht="12.75">
      <c r="A136" s="34"/>
      <c r="B136" s="21" t="s">
        <v>205</v>
      </c>
      <c r="C136" s="25">
        <f>SUM(C133:C135)</f>
        <v>3904</v>
      </c>
      <c r="D136" s="29">
        <f>SUM(D133:D135)</f>
        <v>447227820</v>
      </c>
      <c r="E136" s="27">
        <f>C136/D136*10^6</f>
        <v>8.729331730749667</v>
      </c>
    </row>
    <row r="137" spans="4:6" ht="12.75">
      <c r="D137" s="8"/>
      <c r="F137"/>
    </row>
    <row r="138" spans="1:13" ht="15.75">
      <c r="A138" s="18" t="s">
        <v>32</v>
      </c>
      <c r="B138" t="s">
        <v>443</v>
      </c>
      <c r="C138" s="13">
        <v>3</v>
      </c>
      <c r="D138" s="9">
        <v>172800048</v>
      </c>
      <c r="E138" s="24">
        <f>C138/D138*10^6</f>
        <v>0.017361106288581587</v>
      </c>
      <c r="F138" s="8"/>
      <c r="G138" s="6" t="s">
        <v>33</v>
      </c>
      <c r="M138" s="7" t="s">
        <v>34</v>
      </c>
    </row>
    <row r="139" spans="1:7" ht="12.75">
      <c r="A139" s="18" t="s">
        <v>35</v>
      </c>
      <c r="B139" t="s">
        <v>443</v>
      </c>
      <c r="C139" s="13">
        <v>26</v>
      </c>
      <c r="D139" s="9">
        <v>7411000</v>
      </c>
      <c r="E139" s="24">
        <f>C139/D139*10^6</f>
        <v>3.5082984752395086</v>
      </c>
      <c r="F139" s="8"/>
      <c r="G139" s="6" t="s">
        <v>36</v>
      </c>
    </row>
    <row r="140" spans="2:5" ht="12.75">
      <c r="B140" s="21" t="s">
        <v>443</v>
      </c>
      <c r="C140" s="25">
        <f>SUM(C138:C139)</f>
        <v>29</v>
      </c>
      <c r="D140" s="30">
        <f>SUM(D138:D139)</f>
        <v>180211048</v>
      </c>
      <c r="E140" s="27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L2" s="5" t="s">
        <v>213</v>
      </c>
      <c r="M2" s="5" t="s">
        <v>389</v>
      </c>
      <c r="N2" s="5" t="s">
        <v>143</v>
      </c>
      <c r="O2" s="5" t="s">
        <v>205</v>
      </c>
      <c r="P2" s="5" t="s">
        <v>116</v>
      </c>
      <c r="Q2" s="5" t="s">
        <v>144</v>
      </c>
      <c r="R2" s="5" t="s">
        <v>136</v>
      </c>
    </row>
    <row r="3" spans="1:18" ht="12.75">
      <c r="A3" s="4" t="s">
        <v>459</v>
      </c>
      <c r="B3" t="s">
        <v>74</v>
      </c>
      <c r="C3" t="s">
        <v>84</v>
      </c>
      <c r="D3" t="s">
        <v>91</v>
      </c>
      <c r="E3" t="s">
        <v>99</v>
      </c>
      <c r="G3" t="s">
        <v>92</v>
      </c>
      <c r="K3" s="4" t="s">
        <v>459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458</v>
      </c>
      <c r="B4" t="s">
        <v>74</v>
      </c>
      <c r="C4" t="s">
        <v>85</v>
      </c>
      <c r="D4" t="s">
        <v>91</v>
      </c>
      <c r="E4" t="s">
        <v>99</v>
      </c>
      <c r="G4" t="s">
        <v>92</v>
      </c>
      <c r="K4" s="4" t="s">
        <v>458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457</v>
      </c>
      <c r="B5" t="s">
        <v>75</v>
      </c>
      <c r="C5" t="s">
        <v>86</v>
      </c>
      <c r="D5" t="s">
        <v>91</v>
      </c>
      <c r="E5" t="s">
        <v>100</v>
      </c>
      <c r="G5" t="s">
        <v>93</v>
      </c>
      <c r="K5" s="4" t="s">
        <v>457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301</v>
      </c>
      <c r="B6" t="s">
        <v>76</v>
      </c>
      <c r="C6" t="s">
        <v>87</v>
      </c>
      <c r="D6" t="s">
        <v>91</v>
      </c>
      <c r="E6" t="s">
        <v>99</v>
      </c>
      <c r="G6" t="s">
        <v>94</v>
      </c>
      <c r="K6" s="4" t="s">
        <v>301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455</v>
      </c>
      <c r="B7" t="s">
        <v>77</v>
      </c>
      <c r="C7" t="s">
        <v>88</v>
      </c>
      <c r="D7" t="s">
        <v>91</v>
      </c>
      <c r="E7" t="s">
        <v>100</v>
      </c>
      <c r="G7" t="s">
        <v>93</v>
      </c>
      <c r="K7" s="4" t="s">
        <v>455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307</v>
      </c>
      <c r="B8" t="s">
        <v>78</v>
      </c>
      <c r="C8" t="s">
        <v>85</v>
      </c>
      <c r="D8" t="s">
        <v>91</v>
      </c>
      <c r="E8" t="s">
        <v>99</v>
      </c>
      <c r="G8" t="s">
        <v>92</v>
      </c>
      <c r="K8" s="4" t="s">
        <v>307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219</v>
      </c>
      <c r="B9" t="s">
        <v>79</v>
      </c>
      <c r="C9" t="s">
        <v>89</v>
      </c>
      <c r="D9" t="s">
        <v>221</v>
      </c>
      <c r="E9" t="s">
        <v>80</v>
      </c>
      <c r="G9" t="s">
        <v>95</v>
      </c>
      <c r="K9" s="4" t="s">
        <v>219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217</v>
      </c>
      <c r="B10" t="s">
        <v>77</v>
      </c>
      <c r="C10" t="s">
        <v>155</v>
      </c>
      <c r="D10" t="s">
        <v>91</v>
      </c>
      <c r="E10" t="s">
        <v>80</v>
      </c>
      <c r="G10" t="s">
        <v>96</v>
      </c>
      <c r="K10" s="4" t="s">
        <v>217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314</v>
      </c>
      <c r="B11" t="s">
        <v>77</v>
      </c>
      <c r="C11" t="s">
        <v>155</v>
      </c>
      <c r="D11" t="s">
        <v>221</v>
      </c>
      <c r="E11" t="s">
        <v>80</v>
      </c>
      <c r="G11" t="s">
        <v>166</v>
      </c>
      <c r="K11" s="4" t="s">
        <v>314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220</v>
      </c>
      <c r="B12" t="s">
        <v>80</v>
      </c>
      <c r="C12" t="s">
        <v>88</v>
      </c>
      <c r="D12" t="s">
        <v>221</v>
      </c>
      <c r="E12" t="s">
        <v>80</v>
      </c>
      <c r="G12" t="s">
        <v>97</v>
      </c>
      <c r="K12" s="4" t="s">
        <v>220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467</v>
      </c>
      <c r="B13" t="s">
        <v>80</v>
      </c>
      <c r="C13" t="s">
        <v>155</v>
      </c>
      <c r="D13" t="s">
        <v>91</v>
      </c>
      <c r="E13" t="s">
        <v>80</v>
      </c>
      <c r="G13" t="s">
        <v>166</v>
      </c>
      <c r="K13" s="4" t="s">
        <v>467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466</v>
      </c>
      <c r="B14" t="s">
        <v>80</v>
      </c>
      <c r="C14" t="s">
        <v>90</v>
      </c>
      <c r="D14" t="s">
        <v>91</v>
      </c>
      <c r="E14" t="s">
        <v>80</v>
      </c>
      <c r="G14" t="s">
        <v>166</v>
      </c>
      <c r="K14" s="4" t="s">
        <v>466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309</v>
      </c>
      <c r="B15" t="s">
        <v>80</v>
      </c>
      <c r="C15" t="s">
        <v>155</v>
      </c>
      <c r="D15" t="s">
        <v>91</v>
      </c>
      <c r="E15" t="s">
        <v>80</v>
      </c>
      <c r="G15" t="s">
        <v>166</v>
      </c>
      <c r="K15" s="4" t="s">
        <v>309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244</v>
      </c>
      <c r="B16" t="s">
        <v>80</v>
      </c>
      <c r="C16" t="s">
        <v>88</v>
      </c>
      <c r="D16" t="s">
        <v>221</v>
      </c>
      <c r="E16" t="s">
        <v>101</v>
      </c>
      <c r="G16" t="s">
        <v>166</v>
      </c>
      <c r="K16" s="4" t="s">
        <v>244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310</v>
      </c>
      <c r="B17" t="s">
        <v>77</v>
      </c>
      <c r="C17" t="s">
        <v>155</v>
      </c>
      <c r="D17" t="s">
        <v>91</v>
      </c>
      <c r="E17" t="s">
        <v>80</v>
      </c>
      <c r="G17" t="s">
        <v>166</v>
      </c>
      <c r="K17" s="4" t="s">
        <v>310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336</v>
      </c>
      <c r="B18" t="s">
        <v>80</v>
      </c>
      <c r="C18" t="s">
        <v>155</v>
      </c>
      <c r="D18" t="s">
        <v>221</v>
      </c>
      <c r="E18" t="s">
        <v>102</v>
      </c>
      <c r="G18" t="s">
        <v>166</v>
      </c>
      <c r="K18" s="4" t="s">
        <v>336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236</v>
      </c>
      <c r="B19" t="s">
        <v>80</v>
      </c>
      <c r="C19" t="s">
        <v>155</v>
      </c>
      <c r="D19" t="s">
        <v>221</v>
      </c>
      <c r="E19" t="s">
        <v>101</v>
      </c>
      <c r="G19" t="s">
        <v>166</v>
      </c>
      <c r="K19" s="4" t="s">
        <v>236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224</v>
      </c>
      <c r="B20" t="s">
        <v>80</v>
      </c>
      <c r="C20" t="s">
        <v>155</v>
      </c>
      <c r="D20" t="s">
        <v>91</v>
      </c>
      <c r="E20" t="s">
        <v>80</v>
      </c>
      <c r="G20" t="s">
        <v>166</v>
      </c>
      <c r="K20" s="4" t="s">
        <v>224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274</v>
      </c>
      <c r="B21" t="s">
        <v>80</v>
      </c>
      <c r="C21" t="s">
        <v>155</v>
      </c>
      <c r="D21" t="s">
        <v>221</v>
      </c>
      <c r="E21" t="s">
        <v>101</v>
      </c>
      <c r="G21" t="s">
        <v>166</v>
      </c>
      <c r="K21" s="4" t="s">
        <v>274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289</v>
      </c>
      <c r="B22" t="s">
        <v>80</v>
      </c>
      <c r="C22" t="s">
        <v>155</v>
      </c>
      <c r="D22" t="s">
        <v>221</v>
      </c>
      <c r="E22" t="s">
        <v>80</v>
      </c>
      <c r="G22" t="s">
        <v>166</v>
      </c>
      <c r="K22" s="4" t="s">
        <v>289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218</v>
      </c>
      <c r="B23" t="s">
        <v>80</v>
      </c>
      <c r="C23" t="s">
        <v>155</v>
      </c>
      <c r="D23" t="s">
        <v>221</v>
      </c>
      <c r="E23" t="s">
        <v>80</v>
      </c>
      <c r="G23" t="s">
        <v>166</v>
      </c>
      <c r="K23" s="4" t="s">
        <v>218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311</v>
      </c>
      <c r="B24" t="s">
        <v>80</v>
      </c>
      <c r="C24" t="s">
        <v>155</v>
      </c>
      <c r="D24" t="s">
        <v>91</v>
      </c>
      <c r="E24" t="s">
        <v>80</v>
      </c>
      <c r="G24" t="s">
        <v>166</v>
      </c>
      <c r="K24" s="4" t="s">
        <v>311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223</v>
      </c>
      <c r="B25" t="s">
        <v>80</v>
      </c>
      <c r="C25" t="s">
        <v>155</v>
      </c>
      <c r="D25" t="s">
        <v>91</v>
      </c>
      <c r="E25" t="s">
        <v>80</v>
      </c>
      <c r="G25" t="s">
        <v>166</v>
      </c>
      <c r="K25" s="4" t="s">
        <v>223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235</v>
      </c>
      <c r="B26" t="s">
        <v>80</v>
      </c>
      <c r="C26" t="s">
        <v>155</v>
      </c>
      <c r="D26" t="s">
        <v>221</v>
      </c>
      <c r="E26" t="s">
        <v>80</v>
      </c>
      <c r="G26" t="s">
        <v>98</v>
      </c>
      <c r="K26" s="4" t="s">
        <v>235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327</v>
      </c>
      <c r="B27" t="s">
        <v>80</v>
      </c>
      <c r="C27" t="s">
        <v>89</v>
      </c>
      <c r="D27" t="s">
        <v>221</v>
      </c>
      <c r="E27" t="s">
        <v>80</v>
      </c>
      <c r="G27" t="s">
        <v>166</v>
      </c>
      <c r="K27" s="4" t="s">
        <v>327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256</v>
      </c>
      <c r="B28" t="s">
        <v>79</v>
      </c>
      <c r="C28" t="s">
        <v>155</v>
      </c>
      <c r="D28" t="s">
        <v>221</v>
      </c>
      <c r="E28" t="s">
        <v>80</v>
      </c>
      <c r="G28" t="s">
        <v>166</v>
      </c>
      <c r="K28" s="4" t="s">
        <v>256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271</v>
      </c>
      <c r="B29" t="s">
        <v>80</v>
      </c>
      <c r="C29" t="s">
        <v>155</v>
      </c>
      <c r="D29" t="s">
        <v>221</v>
      </c>
      <c r="E29" t="s">
        <v>80</v>
      </c>
      <c r="G29" t="s">
        <v>166</v>
      </c>
      <c r="K29" s="4" t="s">
        <v>271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119</v>
      </c>
      <c r="B30" t="s">
        <v>80</v>
      </c>
      <c r="C30" t="s">
        <v>155</v>
      </c>
      <c r="D30" t="s">
        <v>221</v>
      </c>
      <c r="E30" t="s">
        <v>80</v>
      </c>
      <c r="G30" t="s">
        <v>166</v>
      </c>
      <c r="K30" s="4" t="s">
        <v>119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225</v>
      </c>
      <c r="B31" t="s">
        <v>80</v>
      </c>
      <c r="C31" t="s">
        <v>155</v>
      </c>
      <c r="D31" t="s">
        <v>221</v>
      </c>
      <c r="E31" t="s">
        <v>80</v>
      </c>
      <c r="G31" t="s">
        <v>166</v>
      </c>
      <c r="K31" s="4" t="s">
        <v>225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318</v>
      </c>
      <c r="B32" t="s">
        <v>80</v>
      </c>
      <c r="C32" t="s">
        <v>155</v>
      </c>
      <c r="D32" t="s">
        <v>221</v>
      </c>
      <c r="E32" t="s">
        <v>80</v>
      </c>
      <c r="G32" t="s">
        <v>166</v>
      </c>
      <c r="K32" s="4" t="s">
        <v>318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237</v>
      </c>
      <c r="B33" t="s">
        <v>80</v>
      </c>
      <c r="C33" t="s">
        <v>155</v>
      </c>
      <c r="D33" t="s">
        <v>221</v>
      </c>
      <c r="E33" t="s">
        <v>80</v>
      </c>
      <c r="G33" t="s">
        <v>166</v>
      </c>
      <c r="K33" s="4" t="s">
        <v>237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241</v>
      </c>
      <c r="B34" t="s">
        <v>80</v>
      </c>
      <c r="C34" t="s">
        <v>89</v>
      </c>
      <c r="D34" t="s">
        <v>221</v>
      </c>
      <c r="E34" t="s">
        <v>80</v>
      </c>
      <c r="G34" t="s">
        <v>166</v>
      </c>
      <c r="K34" s="4" t="s">
        <v>241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246</v>
      </c>
      <c r="B35" t="s">
        <v>80</v>
      </c>
      <c r="C35" t="s">
        <v>155</v>
      </c>
      <c r="D35" t="s">
        <v>221</v>
      </c>
      <c r="E35" t="s">
        <v>80</v>
      </c>
      <c r="G35" t="s">
        <v>166</v>
      </c>
      <c r="K35" s="4" t="s">
        <v>246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258</v>
      </c>
      <c r="B36" t="s">
        <v>81</v>
      </c>
      <c r="C36" t="s">
        <v>155</v>
      </c>
      <c r="D36" t="s">
        <v>221</v>
      </c>
      <c r="E36" t="s">
        <v>80</v>
      </c>
      <c r="G36" t="s">
        <v>166</v>
      </c>
      <c r="K36" s="4" t="s">
        <v>258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261</v>
      </c>
      <c r="B37" t="s">
        <v>77</v>
      </c>
      <c r="C37" t="s">
        <v>155</v>
      </c>
      <c r="D37" t="s">
        <v>221</v>
      </c>
      <c r="E37" t="s">
        <v>80</v>
      </c>
      <c r="G37" t="s">
        <v>166</v>
      </c>
      <c r="K37" s="4" t="s">
        <v>261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262</v>
      </c>
      <c r="B38" t="s">
        <v>77</v>
      </c>
      <c r="C38" t="s">
        <v>155</v>
      </c>
      <c r="D38" t="s">
        <v>221</v>
      </c>
      <c r="E38" t="s">
        <v>80</v>
      </c>
      <c r="G38" t="s">
        <v>166</v>
      </c>
      <c r="K38" s="4" t="s">
        <v>262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275</v>
      </c>
      <c r="B39" t="s">
        <v>80</v>
      </c>
      <c r="C39" t="s">
        <v>155</v>
      </c>
      <c r="D39" t="s">
        <v>221</v>
      </c>
      <c r="E39" t="s">
        <v>80</v>
      </c>
      <c r="G39" t="s">
        <v>166</v>
      </c>
      <c r="K39" s="4" t="s">
        <v>275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276</v>
      </c>
      <c r="B40" t="s">
        <v>80</v>
      </c>
      <c r="C40" t="s">
        <v>155</v>
      </c>
      <c r="D40" t="s">
        <v>221</v>
      </c>
      <c r="E40" t="s">
        <v>80</v>
      </c>
      <c r="G40" t="s">
        <v>166</v>
      </c>
      <c r="K40" s="4" t="s">
        <v>276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306</v>
      </c>
      <c r="B41" t="s">
        <v>80</v>
      </c>
      <c r="C41" t="s">
        <v>155</v>
      </c>
      <c r="D41" t="s">
        <v>221</v>
      </c>
      <c r="E41" t="s">
        <v>80</v>
      </c>
      <c r="G41" t="s">
        <v>166</v>
      </c>
      <c r="K41" s="4" t="s">
        <v>306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280</v>
      </c>
      <c r="B42" t="s">
        <v>80</v>
      </c>
      <c r="C42" t="s">
        <v>155</v>
      </c>
      <c r="D42" t="s">
        <v>221</v>
      </c>
      <c r="E42" t="s">
        <v>80</v>
      </c>
      <c r="G42" t="s">
        <v>166</v>
      </c>
      <c r="K42" s="4" t="s">
        <v>280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281</v>
      </c>
      <c r="B43" t="s">
        <v>80</v>
      </c>
      <c r="C43" t="s">
        <v>155</v>
      </c>
      <c r="D43" t="s">
        <v>221</v>
      </c>
      <c r="E43" t="s">
        <v>80</v>
      </c>
      <c r="G43" t="s">
        <v>166</v>
      </c>
      <c r="K43" s="4" t="s">
        <v>281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282</v>
      </c>
      <c r="B44" t="s">
        <v>80</v>
      </c>
      <c r="C44" t="s">
        <v>155</v>
      </c>
      <c r="D44" t="s">
        <v>221</v>
      </c>
      <c r="E44" t="s">
        <v>80</v>
      </c>
      <c r="G44" t="s">
        <v>166</v>
      </c>
      <c r="K44" s="4" t="s">
        <v>282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283</v>
      </c>
      <c r="B45" t="s">
        <v>80</v>
      </c>
      <c r="C45" t="s">
        <v>155</v>
      </c>
      <c r="D45" t="s">
        <v>221</v>
      </c>
      <c r="E45" t="s">
        <v>80</v>
      </c>
      <c r="G45" t="s">
        <v>166</v>
      </c>
      <c r="K45" s="4" t="s">
        <v>283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304</v>
      </c>
      <c r="B46" t="s">
        <v>80</v>
      </c>
      <c r="C46" t="s">
        <v>155</v>
      </c>
      <c r="D46" t="s">
        <v>221</v>
      </c>
      <c r="E46" t="s">
        <v>102</v>
      </c>
      <c r="G46" t="s">
        <v>166</v>
      </c>
      <c r="K46" s="4" t="s">
        <v>304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112</v>
      </c>
      <c r="B47" t="s">
        <v>80</v>
      </c>
      <c r="C47" t="s">
        <v>155</v>
      </c>
      <c r="D47" t="s">
        <v>221</v>
      </c>
      <c r="E47" t="s">
        <v>80</v>
      </c>
      <c r="G47" t="s">
        <v>98</v>
      </c>
      <c r="K47" s="4" t="s">
        <v>112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120</v>
      </c>
      <c r="B48" t="s">
        <v>80</v>
      </c>
      <c r="C48" t="s">
        <v>155</v>
      </c>
      <c r="D48" t="s">
        <v>221</v>
      </c>
      <c r="E48" t="s">
        <v>80</v>
      </c>
      <c r="G48" t="s">
        <v>166</v>
      </c>
      <c r="K48" s="4" t="s">
        <v>120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121</v>
      </c>
      <c r="B49" t="s">
        <v>80</v>
      </c>
      <c r="C49" t="s">
        <v>155</v>
      </c>
      <c r="D49" t="s">
        <v>221</v>
      </c>
      <c r="E49" t="s">
        <v>80</v>
      </c>
      <c r="G49" t="s">
        <v>166</v>
      </c>
      <c r="K49" s="4" t="s">
        <v>121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125</v>
      </c>
      <c r="B50" t="s">
        <v>80</v>
      </c>
      <c r="C50" t="s">
        <v>155</v>
      </c>
      <c r="D50" t="s">
        <v>221</v>
      </c>
      <c r="E50" t="s">
        <v>80</v>
      </c>
      <c r="G50" t="s">
        <v>166</v>
      </c>
      <c r="K50" s="4" t="s">
        <v>125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80</v>
      </c>
      <c r="C51" t="s">
        <v>155</v>
      </c>
      <c r="D51" t="s">
        <v>221</v>
      </c>
      <c r="E51" t="s">
        <v>80</v>
      </c>
      <c r="G51" t="s">
        <v>166</v>
      </c>
      <c r="K51" s="4"/>
    </row>
    <row r="52" spans="1:18" ht="12.75">
      <c r="A52" s="4" t="s">
        <v>317</v>
      </c>
      <c r="B52" t="s">
        <v>80</v>
      </c>
      <c r="C52" t="s">
        <v>155</v>
      </c>
      <c r="D52" t="s">
        <v>221</v>
      </c>
      <c r="E52" t="s">
        <v>80</v>
      </c>
      <c r="G52" t="s">
        <v>166</v>
      </c>
      <c r="K52" s="4" t="s">
        <v>317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228</v>
      </c>
      <c r="B53" t="s">
        <v>80</v>
      </c>
      <c r="C53" t="s">
        <v>155</v>
      </c>
      <c r="D53" t="s">
        <v>221</v>
      </c>
      <c r="E53" t="s">
        <v>80</v>
      </c>
      <c r="G53" t="s">
        <v>166</v>
      </c>
      <c r="K53" s="4" t="s">
        <v>228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216</v>
      </c>
      <c r="B54" t="s">
        <v>82</v>
      </c>
      <c r="C54" t="s">
        <v>155</v>
      </c>
      <c r="D54" t="s">
        <v>221</v>
      </c>
      <c r="E54" t="s">
        <v>80</v>
      </c>
      <c r="G54" t="s">
        <v>166</v>
      </c>
      <c r="K54" s="4" t="s">
        <v>216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222</v>
      </c>
      <c r="B55" t="s">
        <v>80</v>
      </c>
      <c r="C55" t="s">
        <v>155</v>
      </c>
      <c r="D55" t="s">
        <v>91</v>
      </c>
      <c r="E55" t="s">
        <v>80</v>
      </c>
      <c r="G55" t="s">
        <v>166</v>
      </c>
      <c r="K55" s="4" t="s">
        <v>222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229</v>
      </c>
      <c r="B56" t="s">
        <v>80</v>
      </c>
      <c r="C56" t="s">
        <v>155</v>
      </c>
      <c r="D56" t="s">
        <v>221</v>
      </c>
      <c r="E56" t="s">
        <v>80</v>
      </c>
      <c r="G56" t="s">
        <v>98</v>
      </c>
      <c r="K56" s="4" t="s">
        <v>229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460</v>
      </c>
      <c r="B57" t="s">
        <v>80</v>
      </c>
      <c r="C57" t="s">
        <v>155</v>
      </c>
      <c r="D57" t="s">
        <v>221</v>
      </c>
      <c r="E57" t="s">
        <v>80</v>
      </c>
      <c r="G57" t="s">
        <v>166</v>
      </c>
      <c r="K57" s="4" t="s">
        <v>460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227</v>
      </c>
      <c r="B58" t="s">
        <v>83</v>
      </c>
      <c r="C58" t="s">
        <v>155</v>
      </c>
      <c r="D58" t="s">
        <v>221</v>
      </c>
      <c r="E58" t="s">
        <v>80</v>
      </c>
      <c r="G58" t="s">
        <v>166</v>
      </c>
      <c r="K58" s="4" t="s">
        <v>227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335</v>
      </c>
      <c r="B59" t="s">
        <v>80</v>
      </c>
      <c r="C59" t="s">
        <v>155</v>
      </c>
      <c r="D59" t="s">
        <v>221</v>
      </c>
      <c r="E59" t="s">
        <v>80</v>
      </c>
      <c r="G59" t="s">
        <v>166</v>
      </c>
      <c r="K59" s="4" t="s">
        <v>335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232</v>
      </c>
      <c r="B60" t="s">
        <v>80</v>
      </c>
      <c r="C60" t="s">
        <v>155</v>
      </c>
      <c r="D60" t="s">
        <v>221</v>
      </c>
      <c r="E60" t="s">
        <v>80</v>
      </c>
      <c r="G60" t="s">
        <v>166</v>
      </c>
      <c r="K60" s="4" t="s">
        <v>232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233</v>
      </c>
      <c r="B61" t="s">
        <v>80</v>
      </c>
      <c r="C61" t="s">
        <v>155</v>
      </c>
      <c r="D61" t="s">
        <v>221</v>
      </c>
      <c r="E61" t="s">
        <v>80</v>
      </c>
      <c r="G61" t="s">
        <v>166</v>
      </c>
      <c r="K61" s="4" t="s">
        <v>233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234</v>
      </c>
      <c r="B62" t="s">
        <v>80</v>
      </c>
      <c r="C62" t="s">
        <v>155</v>
      </c>
      <c r="D62" t="s">
        <v>221</v>
      </c>
      <c r="E62" t="s">
        <v>290</v>
      </c>
      <c r="G62" t="s">
        <v>166</v>
      </c>
      <c r="K62" s="4" t="s">
        <v>234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133</v>
      </c>
      <c r="B63" t="s">
        <v>80</v>
      </c>
      <c r="C63" t="s">
        <v>155</v>
      </c>
      <c r="D63" t="s">
        <v>221</v>
      </c>
      <c r="E63" t="s">
        <v>80</v>
      </c>
      <c r="G63" t="s">
        <v>166</v>
      </c>
      <c r="K63" s="4" t="s">
        <v>133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238</v>
      </c>
      <c r="B64" t="s">
        <v>80</v>
      </c>
      <c r="C64" t="s">
        <v>155</v>
      </c>
      <c r="D64" t="s">
        <v>221</v>
      </c>
      <c r="E64" t="s">
        <v>290</v>
      </c>
      <c r="G64" t="s">
        <v>166</v>
      </c>
      <c r="K64" s="4" t="s">
        <v>238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239</v>
      </c>
      <c r="B65" t="s">
        <v>80</v>
      </c>
      <c r="C65" t="s">
        <v>155</v>
      </c>
      <c r="D65" t="s">
        <v>221</v>
      </c>
      <c r="E65" t="s">
        <v>290</v>
      </c>
      <c r="G65" t="s">
        <v>166</v>
      </c>
      <c r="K65" s="4" t="s">
        <v>239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248</v>
      </c>
      <c r="B66" t="s">
        <v>80</v>
      </c>
      <c r="C66" t="s">
        <v>155</v>
      </c>
      <c r="D66" t="s">
        <v>221</v>
      </c>
      <c r="E66" t="s">
        <v>80</v>
      </c>
      <c r="G66" t="s">
        <v>166</v>
      </c>
      <c r="K66" s="4" t="s">
        <v>248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272</v>
      </c>
      <c r="B67" t="s">
        <v>80</v>
      </c>
      <c r="C67" t="s">
        <v>155</v>
      </c>
      <c r="D67" t="s">
        <v>221</v>
      </c>
      <c r="E67" t="s">
        <v>80</v>
      </c>
      <c r="G67" t="s">
        <v>166</v>
      </c>
      <c r="K67" s="4" t="s">
        <v>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284</v>
      </c>
      <c r="B68" t="s">
        <v>80</v>
      </c>
      <c r="C68" t="s">
        <v>155</v>
      </c>
      <c r="D68" t="s">
        <v>221</v>
      </c>
      <c r="E68" t="s">
        <v>80</v>
      </c>
      <c r="G68" t="s">
        <v>166</v>
      </c>
      <c r="K68" s="4" t="s">
        <v>284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285</v>
      </c>
      <c r="B69" t="s">
        <v>80</v>
      </c>
      <c r="C69" t="s">
        <v>155</v>
      </c>
      <c r="D69" t="s">
        <v>221</v>
      </c>
      <c r="E69" t="s">
        <v>80</v>
      </c>
      <c r="G69" t="s">
        <v>166</v>
      </c>
      <c r="K69" s="4" t="s">
        <v>285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111</v>
      </c>
      <c r="B70" t="s">
        <v>80</v>
      </c>
      <c r="C70" t="s">
        <v>155</v>
      </c>
      <c r="D70" t="s">
        <v>221</v>
      </c>
      <c r="E70" t="s">
        <v>80</v>
      </c>
      <c r="G70" t="s">
        <v>98</v>
      </c>
      <c r="K70" s="4" t="s">
        <v>111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L2" s="5" t="s">
        <v>213</v>
      </c>
      <c r="M2" s="5" t="s">
        <v>389</v>
      </c>
      <c r="N2" s="5" t="s">
        <v>143</v>
      </c>
      <c r="O2" s="5" t="s">
        <v>205</v>
      </c>
      <c r="P2" s="5" t="s">
        <v>116</v>
      </c>
      <c r="Q2" s="5" t="s">
        <v>144</v>
      </c>
      <c r="R2" s="5" t="s">
        <v>136</v>
      </c>
    </row>
    <row r="3" spans="1:18" ht="12.75">
      <c r="A3" s="4" t="s">
        <v>459</v>
      </c>
      <c r="B3" t="s">
        <v>291</v>
      </c>
      <c r="C3" t="s">
        <v>188</v>
      </c>
      <c r="D3" t="s">
        <v>192</v>
      </c>
      <c r="E3" t="s">
        <v>12</v>
      </c>
      <c r="F3" t="s">
        <v>18</v>
      </c>
      <c r="G3" t="s">
        <v>195</v>
      </c>
      <c r="K3" s="4" t="s">
        <v>459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458</v>
      </c>
      <c r="B4" t="s">
        <v>291</v>
      </c>
      <c r="C4" t="s">
        <v>188</v>
      </c>
      <c r="D4" t="s">
        <v>193</v>
      </c>
      <c r="E4" t="s">
        <v>12</v>
      </c>
      <c r="F4" t="s">
        <v>18</v>
      </c>
      <c r="G4" t="s">
        <v>195</v>
      </c>
      <c r="K4" s="4" t="s">
        <v>458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457</v>
      </c>
      <c r="B5" t="s">
        <v>292</v>
      </c>
      <c r="C5" t="s">
        <v>189</v>
      </c>
      <c r="D5" t="s">
        <v>192</v>
      </c>
      <c r="E5" t="s">
        <v>13</v>
      </c>
      <c r="F5" t="s">
        <v>18</v>
      </c>
      <c r="G5" t="s">
        <v>196</v>
      </c>
      <c r="K5" s="4" t="s">
        <v>457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301</v>
      </c>
      <c r="B6" t="s">
        <v>291</v>
      </c>
      <c r="C6" t="s">
        <v>190</v>
      </c>
      <c r="D6" t="s">
        <v>194</v>
      </c>
      <c r="E6" t="s">
        <v>13</v>
      </c>
      <c r="F6" t="s">
        <v>18</v>
      </c>
      <c r="G6" t="s">
        <v>197</v>
      </c>
      <c r="K6" s="4" t="s">
        <v>301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455</v>
      </c>
      <c r="B7" t="s">
        <v>293</v>
      </c>
      <c r="C7" t="s">
        <v>190</v>
      </c>
      <c r="D7" t="s">
        <v>192</v>
      </c>
      <c r="E7" t="s">
        <v>14</v>
      </c>
      <c r="F7" t="s">
        <v>19</v>
      </c>
      <c r="G7" t="s">
        <v>198</v>
      </c>
      <c r="K7" s="4" t="s">
        <v>455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307</v>
      </c>
      <c r="B8" t="s">
        <v>294</v>
      </c>
      <c r="C8" t="s">
        <v>188</v>
      </c>
      <c r="D8" t="s">
        <v>221</v>
      </c>
      <c r="E8" t="s">
        <v>14</v>
      </c>
      <c r="F8" t="s">
        <v>18</v>
      </c>
      <c r="G8" t="s">
        <v>206</v>
      </c>
      <c r="K8" s="4" t="s">
        <v>307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219</v>
      </c>
      <c r="B9" t="s">
        <v>295</v>
      </c>
      <c r="C9" t="s">
        <v>80</v>
      </c>
      <c r="D9" t="s">
        <v>194</v>
      </c>
      <c r="E9" t="s">
        <v>80</v>
      </c>
      <c r="F9" t="s">
        <v>221</v>
      </c>
      <c r="G9" t="s">
        <v>207</v>
      </c>
      <c r="K9" s="4" t="s">
        <v>219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217</v>
      </c>
      <c r="B10" t="s">
        <v>296</v>
      </c>
      <c r="C10" t="s">
        <v>80</v>
      </c>
      <c r="D10" t="s">
        <v>221</v>
      </c>
      <c r="E10" t="s">
        <v>15</v>
      </c>
      <c r="F10" t="s">
        <v>221</v>
      </c>
      <c r="G10" t="s">
        <v>208</v>
      </c>
      <c r="K10" s="4" t="s">
        <v>217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314</v>
      </c>
      <c r="B11" t="s">
        <v>296</v>
      </c>
      <c r="C11" t="s">
        <v>80</v>
      </c>
      <c r="D11" t="s">
        <v>194</v>
      </c>
      <c r="E11" t="s">
        <v>80</v>
      </c>
      <c r="F11" t="s">
        <v>221</v>
      </c>
      <c r="G11" t="s">
        <v>210</v>
      </c>
      <c r="K11" s="4" t="s">
        <v>314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220</v>
      </c>
      <c r="B12" t="s">
        <v>297</v>
      </c>
      <c r="C12" t="s">
        <v>80</v>
      </c>
      <c r="D12" t="s">
        <v>192</v>
      </c>
      <c r="E12" t="s">
        <v>80</v>
      </c>
      <c r="F12" t="s">
        <v>221</v>
      </c>
      <c r="G12" t="s">
        <v>211</v>
      </c>
      <c r="K12" s="4" t="s">
        <v>220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467</v>
      </c>
      <c r="B13" t="s">
        <v>298</v>
      </c>
      <c r="C13" t="s">
        <v>80</v>
      </c>
      <c r="D13" t="s">
        <v>221</v>
      </c>
      <c r="E13" t="s">
        <v>80</v>
      </c>
      <c r="F13" t="s">
        <v>221</v>
      </c>
      <c r="G13" t="s">
        <v>211</v>
      </c>
      <c r="K13" s="4" t="s">
        <v>467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466</v>
      </c>
      <c r="B14" t="s">
        <v>299</v>
      </c>
      <c r="C14" t="s">
        <v>80</v>
      </c>
      <c r="D14" t="s">
        <v>221</v>
      </c>
      <c r="E14" t="s">
        <v>80</v>
      </c>
      <c r="F14" t="s">
        <v>221</v>
      </c>
      <c r="G14" t="s">
        <v>212</v>
      </c>
      <c r="K14" s="4" t="s">
        <v>466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309</v>
      </c>
      <c r="B15" t="s">
        <v>294</v>
      </c>
      <c r="C15" t="s">
        <v>80</v>
      </c>
      <c r="D15" t="s">
        <v>221</v>
      </c>
      <c r="E15" t="s">
        <v>80</v>
      </c>
      <c r="F15" t="s">
        <v>221</v>
      </c>
      <c r="G15" t="s">
        <v>211</v>
      </c>
      <c r="K15" s="4" t="s">
        <v>309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244</v>
      </c>
      <c r="B16" t="s">
        <v>299</v>
      </c>
      <c r="C16" t="s">
        <v>80</v>
      </c>
      <c r="D16" t="s">
        <v>221</v>
      </c>
      <c r="E16" t="s">
        <v>80</v>
      </c>
      <c r="F16" t="s">
        <v>221</v>
      </c>
      <c r="G16" t="s">
        <v>212</v>
      </c>
      <c r="K16" s="4" t="s">
        <v>244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310</v>
      </c>
      <c r="B17" t="s">
        <v>299</v>
      </c>
      <c r="C17" t="s">
        <v>80</v>
      </c>
      <c r="D17" t="s">
        <v>221</v>
      </c>
      <c r="E17" t="s">
        <v>80</v>
      </c>
      <c r="F17" t="s">
        <v>221</v>
      </c>
      <c r="G17" t="s">
        <v>211</v>
      </c>
      <c r="K17" s="4" t="s">
        <v>310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336</v>
      </c>
      <c r="B18" t="s">
        <v>299</v>
      </c>
      <c r="C18" t="s">
        <v>80</v>
      </c>
      <c r="D18" t="s">
        <v>221</v>
      </c>
      <c r="E18" t="s">
        <v>80</v>
      </c>
      <c r="F18" t="s">
        <v>221</v>
      </c>
      <c r="G18" t="s">
        <v>212</v>
      </c>
      <c r="K18" s="4" t="s">
        <v>336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236</v>
      </c>
      <c r="B19" t="s">
        <v>294</v>
      </c>
      <c r="C19" t="s">
        <v>80</v>
      </c>
      <c r="D19" t="s">
        <v>221</v>
      </c>
      <c r="E19" t="s">
        <v>80</v>
      </c>
      <c r="F19" t="s">
        <v>221</v>
      </c>
      <c r="G19" t="s">
        <v>212</v>
      </c>
      <c r="K19" s="4" t="s">
        <v>236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224</v>
      </c>
      <c r="B20" t="s">
        <v>299</v>
      </c>
      <c r="C20" t="s">
        <v>80</v>
      </c>
      <c r="D20" t="s">
        <v>221</v>
      </c>
      <c r="E20" t="s">
        <v>80</v>
      </c>
      <c r="F20" t="s">
        <v>221</v>
      </c>
      <c r="G20" t="s">
        <v>212</v>
      </c>
      <c r="K20" s="4" t="s">
        <v>224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274</v>
      </c>
      <c r="B21" t="s">
        <v>299</v>
      </c>
      <c r="C21" t="s">
        <v>80</v>
      </c>
      <c r="D21" t="s">
        <v>221</v>
      </c>
      <c r="E21" t="s">
        <v>80</v>
      </c>
      <c r="F21" t="s">
        <v>221</v>
      </c>
      <c r="G21" t="s">
        <v>212</v>
      </c>
      <c r="K21" s="4" t="s">
        <v>274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289</v>
      </c>
      <c r="B22" t="s">
        <v>105</v>
      </c>
      <c r="C22" t="s">
        <v>80</v>
      </c>
      <c r="D22" t="s">
        <v>221</v>
      </c>
      <c r="E22" t="s">
        <v>80</v>
      </c>
      <c r="F22" t="s">
        <v>221</v>
      </c>
      <c r="G22" t="s">
        <v>212</v>
      </c>
      <c r="K22" s="4" t="s">
        <v>289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218</v>
      </c>
      <c r="B23" t="s">
        <v>299</v>
      </c>
      <c r="C23" t="s">
        <v>80</v>
      </c>
      <c r="D23" t="s">
        <v>194</v>
      </c>
      <c r="E23" t="s">
        <v>80</v>
      </c>
      <c r="F23" t="s">
        <v>221</v>
      </c>
      <c r="G23" t="s">
        <v>212</v>
      </c>
      <c r="K23" s="4" t="s">
        <v>218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311</v>
      </c>
      <c r="B24" t="s">
        <v>299</v>
      </c>
      <c r="C24" t="s">
        <v>80</v>
      </c>
      <c r="D24" t="s">
        <v>221</v>
      </c>
      <c r="E24" t="s">
        <v>80</v>
      </c>
      <c r="F24" t="s">
        <v>221</v>
      </c>
      <c r="G24" t="s">
        <v>212</v>
      </c>
      <c r="K24" s="4" t="s">
        <v>311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223</v>
      </c>
      <c r="B25" t="s">
        <v>299</v>
      </c>
      <c r="C25" t="s">
        <v>80</v>
      </c>
      <c r="D25" t="s">
        <v>221</v>
      </c>
      <c r="E25" t="s">
        <v>80</v>
      </c>
      <c r="F25" t="s">
        <v>221</v>
      </c>
      <c r="G25" t="s">
        <v>212</v>
      </c>
      <c r="K25" s="4" t="s">
        <v>223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235</v>
      </c>
      <c r="B26" t="s">
        <v>294</v>
      </c>
      <c r="C26" t="s">
        <v>80</v>
      </c>
      <c r="D26" t="s">
        <v>221</v>
      </c>
      <c r="E26" t="s">
        <v>80</v>
      </c>
      <c r="F26" t="s">
        <v>221</v>
      </c>
      <c r="G26" t="s">
        <v>212</v>
      </c>
      <c r="K26" s="4" t="s">
        <v>235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327</v>
      </c>
      <c r="B27" t="s">
        <v>299</v>
      </c>
      <c r="C27" t="s">
        <v>80</v>
      </c>
      <c r="D27" t="s">
        <v>221</v>
      </c>
      <c r="E27" t="s">
        <v>80</v>
      </c>
      <c r="F27" t="s">
        <v>221</v>
      </c>
      <c r="G27" t="s">
        <v>212</v>
      </c>
      <c r="K27" s="4" t="s">
        <v>327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256</v>
      </c>
      <c r="B28" t="s">
        <v>296</v>
      </c>
      <c r="C28" t="s">
        <v>80</v>
      </c>
      <c r="D28" t="s">
        <v>221</v>
      </c>
      <c r="E28" t="s">
        <v>80</v>
      </c>
      <c r="F28" t="s">
        <v>221</v>
      </c>
      <c r="G28" t="s">
        <v>212</v>
      </c>
      <c r="K28" s="4" t="s">
        <v>256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271</v>
      </c>
      <c r="B29" t="s">
        <v>299</v>
      </c>
      <c r="C29" t="s">
        <v>80</v>
      </c>
      <c r="D29" t="s">
        <v>221</v>
      </c>
      <c r="E29" t="s">
        <v>80</v>
      </c>
      <c r="F29" t="s">
        <v>221</v>
      </c>
      <c r="G29" t="s">
        <v>212</v>
      </c>
      <c r="K29" s="4" t="s">
        <v>271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119</v>
      </c>
      <c r="B30" t="s">
        <v>299</v>
      </c>
      <c r="C30" t="s">
        <v>80</v>
      </c>
      <c r="D30" t="s">
        <v>221</v>
      </c>
      <c r="E30" t="s">
        <v>80</v>
      </c>
      <c r="F30" t="s">
        <v>221</v>
      </c>
      <c r="G30" t="s">
        <v>212</v>
      </c>
      <c r="K30" s="4" t="s">
        <v>119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225</v>
      </c>
      <c r="B31" t="s">
        <v>299</v>
      </c>
      <c r="C31" t="s">
        <v>80</v>
      </c>
      <c r="D31" t="s">
        <v>221</v>
      </c>
      <c r="E31" t="s">
        <v>15</v>
      </c>
      <c r="F31" t="s">
        <v>221</v>
      </c>
      <c r="G31" t="s">
        <v>212</v>
      </c>
      <c r="K31" s="4" t="s">
        <v>225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318</v>
      </c>
      <c r="B32" t="s">
        <v>299</v>
      </c>
      <c r="C32" t="s">
        <v>80</v>
      </c>
      <c r="D32" t="s">
        <v>221</v>
      </c>
      <c r="E32" t="s">
        <v>80</v>
      </c>
      <c r="F32" t="s">
        <v>221</v>
      </c>
      <c r="G32" t="s">
        <v>211</v>
      </c>
      <c r="K32" s="4" t="s">
        <v>318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237</v>
      </c>
      <c r="B33" t="s">
        <v>294</v>
      </c>
      <c r="C33" t="s">
        <v>80</v>
      </c>
      <c r="D33" t="s">
        <v>221</v>
      </c>
      <c r="E33" t="s">
        <v>80</v>
      </c>
      <c r="F33" t="s">
        <v>221</v>
      </c>
      <c r="G33" t="s">
        <v>212</v>
      </c>
      <c r="K33" s="4" t="s">
        <v>237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241</v>
      </c>
      <c r="B34" t="s">
        <v>299</v>
      </c>
      <c r="C34" t="s">
        <v>80</v>
      </c>
      <c r="D34" t="s">
        <v>221</v>
      </c>
      <c r="E34" t="s">
        <v>80</v>
      </c>
      <c r="F34" t="s">
        <v>221</v>
      </c>
      <c r="G34" t="s">
        <v>212</v>
      </c>
      <c r="K34" s="4" t="s">
        <v>241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246</v>
      </c>
      <c r="B35" t="s">
        <v>106</v>
      </c>
      <c r="C35" t="s">
        <v>80</v>
      </c>
      <c r="D35" t="s">
        <v>221</v>
      </c>
      <c r="E35" t="s">
        <v>80</v>
      </c>
      <c r="F35" t="s">
        <v>221</v>
      </c>
      <c r="G35" t="s">
        <v>212</v>
      </c>
      <c r="K35" s="4" t="s">
        <v>246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258</v>
      </c>
      <c r="B36" t="s">
        <v>299</v>
      </c>
      <c r="C36" t="s">
        <v>80</v>
      </c>
      <c r="D36" t="s">
        <v>221</v>
      </c>
      <c r="E36" t="s">
        <v>80</v>
      </c>
      <c r="F36" t="s">
        <v>221</v>
      </c>
      <c r="G36" t="s">
        <v>212</v>
      </c>
      <c r="K36" s="4" t="s">
        <v>258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261</v>
      </c>
      <c r="B37" t="s">
        <v>299</v>
      </c>
      <c r="C37" t="s">
        <v>80</v>
      </c>
      <c r="D37" t="s">
        <v>221</v>
      </c>
      <c r="E37" t="s">
        <v>80</v>
      </c>
      <c r="F37" t="s">
        <v>221</v>
      </c>
      <c r="G37" t="s">
        <v>212</v>
      </c>
      <c r="K37" s="4" t="s">
        <v>261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262</v>
      </c>
      <c r="B38" t="s">
        <v>299</v>
      </c>
      <c r="C38" t="s">
        <v>80</v>
      </c>
      <c r="D38" t="s">
        <v>221</v>
      </c>
      <c r="E38" t="s">
        <v>80</v>
      </c>
      <c r="F38" t="s">
        <v>221</v>
      </c>
      <c r="G38" t="s">
        <v>212</v>
      </c>
      <c r="K38" s="4" t="s">
        <v>262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275</v>
      </c>
      <c r="B39" t="s">
        <v>299</v>
      </c>
      <c r="C39" t="s">
        <v>80</v>
      </c>
      <c r="D39" t="s">
        <v>221</v>
      </c>
      <c r="E39" t="s">
        <v>80</v>
      </c>
      <c r="F39" t="s">
        <v>221</v>
      </c>
      <c r="G39" t="s">
        <v>212</v>
      </c>
      <c r="K39" s="4" t="s">
        <v>275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276</v>
      </c>
      <c r="B40" t="s">
        <v>299</v>
      </c>
      <c r="C40" t="s">
        <v>80</v>
      </c>
      <c r="D40" t="s">
        <v>221</v>
      </c>
      <c r="E40" t="s">
        <v>80</v>
      </c>
      <c r="F40" t="s">
        <v>221</v>
      </c>
      <c r="G40" t="s">
        <v>212</v>
      </c>
      <c r="K40" s="4" t="s">
        <v>276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306</v>
      </c>
      <c r="B41" t="s">
        <v>299</v>
      </c>
      <c r="C41" t="s">
        <v>80</v>
      </c>
      <c r="D41" t="s">
        <v>221</v>
      </c>
      <c r="E41" t="s">
        <v>80</v>
      </c>
      <c r="F41" t="s">
        <v>221</v>
      </c>
      <c r="G41" t="s">
        <v>212</v>
      </c>
      <c r="K41" s="4" t="s">
        <v>306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280</v>
      </c>
      <c r="B42" t="s">
        <v>299</v>
      </c>
      <c r="C42" t="s">
        <v>80</v>
      </c>
      <c r="D42" t="s">
        <v>221</v>
      </c>
      <c r="E42" t="s">
        <v>80</v>
      </c>
      <c r="F42" t="s">
        <v>221</v>
      </c>
      <c r="G42" t="s">
        <v>212</v>
      </c>
      <c r="K42" s="4" t="s">
        <v>280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281</v>
      </c>
      <c r="B43" t="s">
        <v>299</v>
      </c>
      <c r="C43" t="s">
        <v>80</v>
      </c>
      <c r="D43" t="s">
        <v>221</v>
      </c>
      <c r="E43" t="s">
        <v>80</v>
      </c>
      <c r="F43" t="s">
        <v>221</v>
      </c>
      <c r="G43" t="s">
        <v>212</v>
      </c>
      <c r="K43" s="4" t="s">
        <v>281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282</v>
      </c>
      <c r="B44" t="s">
        <v>299</v>
      </c>
      <c r="C44" t="s">
        <v>80</v>
      </c>
      <c r="D44" t="s">
        <v>221</v>
      </c>
      <c r="E44" t="s">
        <v>80</v>
      </c>
      <c r="F44" t="s">
        <v>221</v>
      </c>
      <c r="G44" t="s">
        <v>212</v>
      </c>
      <c r="K44" s="4" t="s">
        <v>282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283</v>
      </c>
      <c r="B45" t="s">
        <v>299</v>
      </c>
      <c r="C45" t="s">
        <v>80</v>
      </c>
      <c r="D45" t="s">
        <v>221</v>
      </c>
      <c r="E45" t="s">
        <v>80</v>
      </c>
      <c r="F45" t="s">
        <v>221</v>
      </c>
      <c r="G45" t="s">
        <v>212</v>
      </c>
      <c r="K45" s="4" t="s">
        <v>283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304</v>
      </c>
      <c r="B46" t="s">
        <v>299</v>
      </c>
      <c r="C46" t="s">
        <v>80</v>
      </c>
      <c r="D46" t="s">
        <v>221</v>
      </c>
      <c r="E46" t="s">
        <v>80</v>
      </c>
      <c r="F46" t="s">
        <v>221</v>
      </c>
      <c r="G46" t="s">
        <v>212</v>
      </c>
      <c r="K46" s="4" t="s">
        <v>304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112</v>
      </c>
      <c r="B47" t="s">
        <v>299</v>
      </c>
      <c r="C47" t="s">
        <v>80</v>
      </c>
      <c r="D47" t="s">
        <v>221</v>
      </c>
      <c r="E47" t="s">
        <v>80</v>
      </c>
      <c r="F47" t="s">
        <v>221</v>
      </c>
      <c r="G47" t="s">
        <v>212</v>
      </c>
      <c r="K47" s="4" t="s">
        <v>112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120</v>
      </c>
      <c r="B48" t="s">
        <v>299</v>
      </c>
      <c r="C48" t="s">
        <v>80</v>
      </c>
      <c r="D48" t="s">
        <v>221</v>
      </c>
      <c r="E48" t="s">
        <v>80</v>
      </c>
      <c r="F48" t="s">
        <v>221</v>
      </c>
      <c r="G48" t="s">
        <v>212</v>
      </c>
      <c r="K48" s="4" t="s">
        <v>120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121</v>
      </c>
      <c r="B49" t="s">
        <v>299</v>
      </c>
      <c r="C49" t="s">
        <v>80</v>
      </c>
      <c r="D49" t="s">
        <v>221</v>
      </c>
      <c r="E49" t="s">
        <v>80</v>
      </c>
      <c r="F49" t="s">
        <v>221</v>
      </c>
      <c r="G49" t="s">
        <v>212</v>
      </c>
      <c r="K49" s="4" t="s">
        <v>121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125</v>
      </c>
      <c r="B50" t="s">
        <v>296</v>
      </c>
      <c r="C50" t="s">
        <v>80</v>
      </c>
      <c r="D50" t="s">
        <v>221</v>
      </c>
      <c r="E50" t="s">
        <v>80</v>
      </c>
      <c r="F50" t="s">
        <v>221</v>
      </c>
      <c r="G50" t="s">
        <v>212</v>
      </c>
      <c r="K50" s="4" t="s">
        <v>125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299</v>
      </c>
      <c r="C51" t="s">
        <v>80</v>
      </c>
      <c r="D51" t="s">
        <v>221</v>
      </c>
      <c r="E51" t="s">
        <v>80</v>
      </c>
      <c r="F51" t="s">
        <v>221</v>
      </c>
      <c r="G51" t="s">
        <v>212</v>
      </c>
      <c r="K51" s="4"/>
    </row>
    <row r="52" spans="1:18" ht="12.75">
      <c r="A52" s="4" t="s">
        <v>317</v>
      </c>
      <c r="B52" t="s">
        <v>299</v>
      </c>
      <c r="C52" t="s">
        <v>191</v>
      </c>
      <c r="D52" t="s">
        <v>221</v>
      </c>
      <c r="E52" t="s">
        <v>80</v>
      </c>
      <c r="F52" t="s">
        <v>18</v>
      </c>
      <c r="G52" t="s">
        <v>211</v>
      </c>
      <c r="K52" s="4" t="s">
        <v>317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228</v>
      </c>
      <c r="B53" t="s">
        <v>107</v>
      </c>
      <c r="C53" t="s">
        <v>191</v>
      </c>
      <c r="D53" t="s">
        <v>221</v>
      </c>
      <c r="E53" t="s">
        <v>80</v>
      </c>
      <c r="F53" t="s">
        <v>18</v>
      </c>
      <c r="G53" t="s">
        <v>211</v>
      </c>
      <c r="K53" s="4" t="s">
        <v>228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216</v>
      </c>
      <c r="B54" t="s">
        <v>187</v>
      </c>
      <c r="C54" t="s">
        <v>80</v>
      </c>
      <c r="D54" t="s">
        <v>221</v>
      </c>
      <c r="E54" t="s">
        <v>16</v>
      </c>
      <c r="F54" t="s">
        <v>221</v>
      </c>
      <c r="G54" t="s">
        <v>212</v>
      </c>
      <c r="K54" s="4" t="s">
        <v>216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222</v>
      </c>
      <c r="B55" t="s">
        <v>294</v>
      </c>
      <c r="C55" t="s">
        <v>80</v>
      </c>
      <c r="D55" t="s">
        <v>221</v>
      </c>
      <c r="E55" t="s">
        <v>80</v>
      </c>
      <c r="F55" t="s">
        <v>221</v>
      </c>
      <c r="G55" t="s">
        <v>211</v>
      </c>
      <c r="K55" s="4" t="s">
        <v>222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229</v>
      </c>
      <c r="B56" t="s">
        <v>294</v>
      </c>
      <c r="C56" t="s">
        <v>80</v>
      </c>
      <c r="D56" t="s">
        <v>221</v>
      </c>
      <c r="E56" t="s">
        <v>80</v>
      </c>
      <c r="F56" t="s">
        <v>221</v>
      </c>
      <c r="G56" t="s">
        <v>211</v>
      </c>
      <c r="K56" s="4" t="s">
        <v>229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460</v>
      </c>
      <c r="B57" t="s">
        <v>299</v>
      </c>
      <c r="C57" t="s">
        <v>80</v>
      </c>
      <c r="D57" t="s">
        <v>221</v>
      </c>
      <c r="E57" t="s">
        <v>17</v>
      </c>
      <c r="F57" t="s">
        <v>221</v>
      </c>
      <c r="G57" t="s">
        <v>11</v>
      </c>
      <c r="K57" s="4" t="s">
        <v>460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227</v>
      </c>
      <c r="B58" t="s">
        <v>299</v>
      </c>
      <c r="C58" t="s">
        <v>80</v>
      </c>
      <c r="D58" t="s">
        <v>221</v>
      </c>
      <c r="E58" t="s">
        <v>80</v>
      </c>
      <c r="F58" t="s">
        <v>221</v>
      </c>
      <c r="G58" t="s">
        <v>212</v>
      </c>
      <c r="K58" s="4" t="s">
        <v>227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335</v>
      </c>
      <c r="B59" t="s">
        <v>299</v>
      </c>
      <c r="C59" t="s">
        <v>80</v>
      </c>
      <c r="D59" t="s">
        <v>221</v>
      </c>
      <c r="E59" t="s">
        <v>80</v>
      </c>
      <c r="F59" t="s">
        <v>221</v>
      </c>
      <c r="G59" t="s">
        <v>212</v>
      </c>
      <c r="K59" s="4" t="s">
        <v>335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232</v>
      </c>
      <c r="B60" t="s">
        <v>294</v>
      </c>
      <c r="C60" t="s">
        <v>80</v>
      </c>
      <c r="D60" t="s">
        <v>221</v>
      </c>
      <c r="E60" t="s">
        <v>80</v>
      </c>
      <c r="F60" t="s">
        <v>221</v>
      </c>
      <c r="G60" t="s">
        <v>212</v>
      </c>
      <c r="K60" s="4" t="s">
        <v>232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233</v>
      </c>
      <c r="B61" t="s">
        <v>294</v>
      </c>
      <c r="C61" t="s">
        <v>80</v>
      </c>
      <c r="D61" t="s">
        <v>221</v>
      </c>
      <c r="E61" t="s">
        <v>80</v>
      </c>
      <c r="F61" t="s">
        <v>221</v>
      </c>
      <c r="G61" t="s">
        <v>212</v>
      </c>
      <c r="K61" s="4" t="s">
        <v>233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234</v>
      </c>
      <c r="B62" t="s">
        <v>294</v>
      </c>
      <c r="C62" t="s">
        <v>80</v>
      </c>
      <c r="D62" t="s">
        <v>221</v>
      </c>
      <c r="E62" t="s">
        <v>80</v>
      </c>
      <c r="F62" t="s">
        <v>221</v>
      </c>
      <c r="G62" t="s">
        <v>212</v>
      </c>
      <c r="K62" s="4" t="s">
        <v>234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133</v>
      </c>
      <c r="B63" t="s">
        <v>299</v>
      </c>
      <c r="C63" t="s">
        <v>80</v>
      </c>
      <c r="D63" t="s">
        <v>221</v>
      </c>
      <c r="E63" t="s">
        <v>80</v>
      </c>
      <c r="F63" t="s">
        <v>221</v>
      </c>
      <c r="G63" t="s">
        <v>212</v>
      </c>
      <c r="K63" s="4" t="s">
        <v>133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238</v>
      </c>
      <c r="B64" t="s">
        <v>299</v>
      </c>
      <c r="C64" t="s">
        <v>80</v>
      </c>
      <c r="D64" t="s">
        <v>221</v>
      </c>
      <c r="E64" t="s">
        <v>80</v>
      </c>
      <c r="F64" t="s">
        <v>221</v>
      </c>
      <c r="G64" t="s">
        <v>212</v>
      </c>
      <c r="K64" s="4" t="s">
        <v>238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239</v>
      </c>
      <c r="B65" t="s">
        <v>299</v>
      </c>
      <c r="C65" t="s">
        <v>80</v>
      </c>
      <c r="D65" t="s">
        <v>221</v>
      </c>
      <c r="E65" t="s">
        <v>80</v>
      </c>
      <c r="F65" t="s">
        <v>221</v>
      </c>
      <c r="G65" t="s">
        <v>212</v>
      </c>
      <c r="K65" s="4" t="s">
        <v>239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248</v>
      </c>
      <c r="B66" t="s">
        <v>299</v>
      </c>
      <c r="C66" t="s">
        <v>80</v>
      </c>
      <c r="D66" t="s">
        <v>221</v>
      </c>
      <c r="E66" t="s">
        <v>80</v>
      </c>
      <c r="F66" t="s">
        <v>221</v>
      </c>
      <c r="G66" t="s">
        <v>212</v>
      </c>
      <c r="K66" s="4" t="s">
        <v>248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272</v>
      </c>
      <c r="B67" t="s">
        <v>299</v>
      </c>
      <c r="C67" t="s">
        <v>80</v>
      </c>
      <c r="D67" t="s">
        <v>221</v>
      </c>
      <c r="E67" t="s">
        <v>80</v>
      </c>
      <c r="F67" t="s">
        <v>221</v>
      </c>
      <c r="G67" t="s">
        <v>212</v>
      </c>
      <c r="K67" s="4" t="s">
        <v>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284</v>
      </c>
      <c r="B68" t="s">
        <v>299</v>
      </c>
      <c r="C68" t="s">
        <v>80</v>
      </c>
      <c r="D68" t="s">
        <v>221</v>
      </c>
      <c r="E68" t="s">
        <v>80</v>
      </c>
      <c r="F68" t="s">
        <v>221</v>
      </c>
      <c r="G68" t="s">
        <v>212</v>
      </c>
      <c r="K68" s="4" t="s">
        <v>284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285</v>
      </c>
      <c r="B69" t="s">
        <v>299</v>
      </c>
      <c r="C69" t="s">
        <v>80</v>
      </c>
      <c r="D69" t="s">
        <v>221</v>
      </c>
      <c r="E69" t="s">
        <v>80</v>
      </c>
      <c r="F69" t="s">
        <v>221</v>
      </c>
      <c r="G69" t="s">
        <v>212</v>
      </c>
      <c r="K69" s="4" t="s">
        <v>285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111</v>
      </c>
      <c r="B70" t="s">
        <v>299</v>
      </c>
      <c r="C70" t="s">
        <v>80</v>
      </c>
      <c r="D70" t="s">
        <v>221</v>
      </c>
      <c r="E70" t="s">
        <v>80</v>
      </c>
      <c r="F70" t="s">
        <v>221</v>
      </c>
      <c r="G70" t="s">
        <v>212</v>
      </c>
      <c r="K70" s="4" t="s">
        <v>111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77" t="s">
        <v>374</v>
      </c>
      <c r="B1" s="77"/>
      <c r="C1" s="77"/>
      <c r="D1" s="77"/>
      <c r="E1" s="77"/>
      <c r="F1" s="77"/>
      <c r="G1" s="77"/>
      <c r="J1" s="77" t="s">
        <v>20</v>
      </c>
      <c r="K1" s="77"/>
      <c r="L1" s="77"/>
      <c r="M1" s="77"/>
      <c r="N1" s="77"/>
      <c r="O1" s="77"/>
      <c r="P1" s="77"/>
    </row>
    <row r="2" spans="1:17" ht="12.75">
      <c r="A2" s="5" t="s">
        <v>142</v>
      </c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J2" s="5" t="s">
        <v>142</v>
      </c>
      <c r="K2" s="5" t="s">
        <v>213</v>
      </c>
      <c r="L2" s="5" t="s">
        <v>389</v>
      </c>
      <c r="M2" s="5" t="s">
        <v>143</v>
      </c>
      <c r="N2" s="5" t="s">
        <v>205</v>
      </c>
      <c r="O2" s="5" t="s">
        <v>116</v>
      </c>
      <c r="P2" s="5" t="s">
        <v>144</v>
      </c>
      <c r="Q2" s="5" t="s">
        <v>21</v>
      </c>
    </row>
    <row r="3" spans="1:17" ht="12.75">
      <c r="A3" s="4" t="s">
        <v>459</v>
      </c>
      <c r="B3" t="s">
        <v>145</v>
      </c>
      <c r="C3">
        <v>50</v>
      </c>
      <c r="D3" t="s">
        <v>151</v>
      </c>
      <c r="E3" t="s">
        <v>172</v>
      </c>
      <c r="G3" t="s">
        <v>157</v>
      </c>
      <c r="J3" s="4" t="s">
        <v>459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458</v>
      </c>
      <c r="B4" t="s">
        <v>145</v>
      </c>
      <c r="C4">
        <v>50</v>
      </c>
      <c r="D4" t="s">
        <v>151</v>
      </c>
      <c r="E4" t="s">
        <v>172</v>
      </c>
      <c r="G4" t="s">
        <v>158</v>
      </c>
      <c r="J4" s="4" t="s">
        <v>458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457</v>
      </c>
      <c r="B5" t="s">
        <v>145</v>
      </c>
      <c r="C5">
        <v>50</v>
      </c>
      <c r="D5" t="s">
        <v>151</v>
      </c>
      <c r="E5" t="s">
        <v>173</v>
      </c>
      <c r="G5" t="s">
        <v>159</v>
      </c>
      <c r="J5" s="4" t="s">
        <v>457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301</v>
      </c>
      <c r="B6" t="s">
        <v>145</v>
      </c>
      <c r="C6">
        <v>50</v>
      </c>
      <c r="D6" t="s">
        <v>151</v>
      </c>
      <c r="E6" t="s">
        <v>174</v>
      </c>
      <c r="G6" t="s">
        <v>160</v>
      </c>
      <c r="J6" s="4" t="s">
        <v>301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455</v>
      </c>
      <c r="B7" t="s">
        <v>146</v>
      </c>
      <c r="C7">
        <v>50</v>
      </c>
      <c r="D7" t="s">
        <v>151</v>
      </c>
      <c r="E7" t="s">
        <v>173</v>
      </c>
      <c r="G7" t="s">
        <v>159</v>
      </c>
      <c r="J7" s="4" t="s">
        <v>455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307</v>
      </c>
      <c r="B8" t="s">
        <v>147</v>
      </c>
      <c r="D8" t="s">
        <v>152</v>
      </c>
      <c r="E8" t="s">
        <v>174</v>
      </c>
      <c r="G8" t="s">
        <v>161</v>
      </c>
      <c r="J8" s="4" t="s">
        <v>307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219</v>
      </c>
      <c r="B9" t="s">
        <v>148</v>
      </c>
      <c r="D9" t="s">
        <v>153</v>
      </c>
      <c r="E9" t="s">
        <v>175</v>
      </c>
      <c r="G9" t="s">
        <v>162</v>
      </c>
      <c r="J9" s="4" t="s">
        <v>219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217</v>
      </c>
      <c r="B10" t="s">
        <v>146</v>
      </c>
      <c r="D10" t="s">
        <v>154</v>
      </c>
      <c r="E10" t="s">
        <v>176</v>
      </c>
      <c r="G10" t="s">
        <v>163</v>
      </c>
      <c r="J10" s="4" t="s">
        <v>217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314</v>
      </c>
      <c r="B11" t="s">
        <v>146</v>
      </c>
      <c r="D11" t="s">
        <v>151</v>
      </c>
      <c r="E11" t="s">
        <v>177</v>
      </c>
      <c r="G11" t="s">
        <v>164</v>
      </c>
      <c r="J11" s="4" t="s">
        <v>314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220</v>
      </c>
      <c r="B12" t="s">
        <v>147</v>
      </c>
      <c r="D12" t="s">
        <v>155</v>
      </c>
      <c r="E12" t="s">
        <v>178</v>
      </c>
      <c r="G12" t="s">
        <v>165</v>
      </c>
      <c r="J12" s="4" t="s">
        <v>220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467</v>
      </c>
      <c r="B13" t="s">
        <v>149</v>
      </c>
      <c r="C13">
        <v>50</v>
      </c>
      <c r="D13" t="s">
        <v>155</v>
      </c>
      <c r="E13" t="s">
        <v>179</v>
      </c>
      <c r="G13" t="s">
        <v>165</v>
      </c>
      <c r="J13" s="4" t="s">
        <v>467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466</v>
      </c>
      <c r="B14" t="s">
        <v>147</v>
      </c>
      <c r="C14">
        <v>50</v>
      </c>
      <c r="D14" t="s">
        <v>155</v>
      </c>
      <c r="E14" t="s">
        <v>179</v>
      </c>
      <c r="G14" t="s">
        <v>166</v>
      </c>
      <c r="J14" s="4" t="s">
        <v>466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309</v>
      </c>
      <c r="B15" t="s">
        <v>147</v>
      </c>
      <c r="D15" t="s">
        <v>155</v>
      </c>
      <c r="E15" t="s">
        <v>175</v>
      </c>
      <c r="G15" t="s">
        <v>167</v>
      </c>
      <c r="J15" s="4" t="s">
        <v>309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244</v>
      </c>
      <c r="B16" t="s">
        <v>147</v>
      </c>
      <c r="D16" t="s">
        <v>156</v>
      </c>
      <c r="E16" t="s">
        <v>180</v>
      </c>
      <c r="G16" t="s">
        <v>166</v>
      </c>
      <c r="J16" s="4" t="s">
        <v>244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310</v>
      </c>
      <c r="B17" t="s">
        <v>147</v>
      </c>
      <c r="D17" t="s">
        <v>155</v>
      </c>
      <c r="E17" t="s">
        <v>177</v>
      </c>
      <c r="G17" t="s">
        <v>165</v>
      </c>
      <c r="J17" s="4" t="s">
        <v>310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336</v>
      </c>
      <c r="B18" t="s">
        <v>147</v>
      </c>
      <c r="D18" t="s">
        <v>156</v>
      </c>
      <c r="E18" t="s">
        <v>181</v>
      </c>
      <c r="G18" t="s">
        <v>166</v>
      </c>
      <c r="J18" s="4" t="s">
        <v>336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236</v>
      </c>
      <c r="B19" t="s">
        <v>147</v>
      </c>
      <c r="D19" t="s">
        <v>155</v>
      </c>
      <c r="E19" t="s">
        <v>182</v>
      </c>
      <c r="G19" t="s">
        <v>166</v>
      </c>
      <c r="J19" s="4" t="s">
        <v>236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224</v>
      </c>
      <c r="B20" t="s">
        <v>147</v>
      </c>
      <c r="D20" t="s">
        <v>155</v>
      </c>
      <c r="E20" t="s">
        <v>183</v>
      </c>
      <c r="G20" t="s">
        <v>166</v>
      </c>
      <c r="J20" s="4" t="s">
        <v>224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274</v>
      </c>
      <c r="B21" t="s">
        <v>147</v>
      </c>
      <c r="D21" t="s">
        <v>155</v>
      </c>
      <c r="E21" t="s">
        <v>180</v>
      </c>
      <c r="G21" t="s">
        <v>166</v>
      </c>
      <c r="J21" s="4" t="s">
        <v>274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289</v>
      </c>
      <c r="B22" t="s">
        <v>150</v>
      </c>
      <c r="D22" t="s">
        <v>156</v>
      </c>
      <c r="E22" t="s">
        <v>184</v>
      </c>
      <c r="G22" t="s">
        <v>166</v>
      </c>
      <c r="J22" s="4" t="s">
        <v>289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218</v>
      </c>
      <c r="B23" t="s">
        <v>147</v>
      </c>
      <c r="D23" t="s">
        <v>155</v>
      </c>
      <c r="E23" t="s">
        <v>177</v>
      </c>
      <c r="G23" t="s">
        <v>164</v>
      </c>
      <c r="J23" s="4" t="s">
        <v>218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311</v>
      </c>
      <c r="B24" t="s">
        <v>147</v>
      </c>
      <c r="D24" t="s">
        <v>155</v>
      </c>
      <c r="E24" t="s">
        <v>177</v>
      </c>
      <c r="G24" t="s">
        <v>166</v>
      </c>
      <c r="J24" s="4" t="s">
        <v>311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223</v>
      </c>
      <c r="B25" t="s">
        <v>147</v>
      </c>
      <c r="D25" t="s">
        <v>155</v>
      </c>
      <c r="E25" t="s">
        <v>177</v>
      </c>
      <c r="G25" t="s">
        <v>166</v>
      </c>
      <c r="J25" s="4" t="s">
        <v>223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235</v>
      </c>
      <c r="B26" t="s">
        <v>147</v>
      </c>
      <c r="D26" t="s">
        <v>155</v>
      </c>
      <c r="E26" t="s">
        <v>177</v>
      </c>
      <c r="G26" t="s">
        <v>168</v>
      </c>
      <c r="J26" s="4" t="s">
        <v>235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327</v>
      </c>
      <c r="B27" t="s">
        <v>147</v>
      </c>
      <c r="C27">
        <v>50</v>
      </c>
      <c r="D27" t="s">
        <v>155</v>
      </c>
      <c r="E27" t="s">
        <v>177</v>
      </c>
      <c r="G27" t="s">
        <v>166</v>
      </c>
      <c r="J27" s="4" t="s">
        <v>327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256</v>
      </c>
      <c r="B28" t="s">
        <v>146</v>
      </c>
      <c r="D28" t="s">
        <v>155</v>
      </c>
      <c r="E28" t="s">
        <v>177</v>
      </c>
      <c r="G28" t="s">
        <v>166</v>
      </c>
      <c r="J28" s="4" t="s">
        <v>256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271</v>
      </c>
      <c r="B29" t="s">
        <v>147</v>
      </c>
      <c r="C29">
        <v>50</v>
      </c>
      <c r="D29" t="s">
        <v>153</v>
      </c>
      <c r="E29" t="s">
        <v>177</v>
      </c>
      <c r="G29" t="s">
        <v>166</v>
      </c>
      <c r="J29" s="4" t="s">
        <v>271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119</v>
      </c>
      <c r="B30" t="s">
        <v>147</v>
      </c>
      <c r="C30">
        <v>50</v>
      </c>
      <c r="D30" t="s">
        <v>154</v>
      </c>
      <c r="E30" t="s">
        <v>177</v>
      </c>
      <c r="G30" t="s">
        <v>166</v>
      </c>
      <c r="J30" s="4" t="s">
        <v>119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225</v>
      </c>
      <c r="B31" t="s">
        <v>147</v>
      </c>
      <c r="D31" t="s">
        <v>155</v>
      </c>
      <c r="E31" t="s">
        <v>177</v>
      </c>
      <c r="G31" t="s">
        <v>166</v>
      </c>
      <c r="J31" s="4" t="s">
        <v>225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318</v>
      </c>
      <c r="B32" t="s">
        <v>147</v>
      </c>
      <c r="D32" t="s">
        <v>155</v>
      </c>
      <c r="E32" t="s">
        <v>177</v>
      </c>
      <c r="G32" t="s">
        <v>165</v>
      </c>
      <c r="J32" s="4" t="s">
        <v>318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237</v>
      </c>
      <c r="B33" t="s">
        <v>147</v>
      </c>
      <c r="D33" t="s">
        <v>155</v>
      </c>
      <c r="E33" t="s">
        <v>177</v>
      </c>
      <c r="G33" t="s">
        <v>166</v>
      </c>
      <c r="J33" s="4" t="s">
        <v>237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241</v>
      </c>
      <c r="B34" t="s">
        <v>147</v>
      </c>
      <c r="D34" t="s">
        <v>155</v>
      </c>
      <c r="E34" t="s">
        <v>177</v>
      </c>
      <c r="G34" t="s">
        <v>166</v>
      </c>
      <c r="J34" s="4" t="s">
        <v>241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246</v>
      </c>
      <c r="B35" t="s">
        <v>147</v>
      </c>
      <c r="D35" t="s">
        <v>155</v>
      </c>
      <c r="E35" t="s">
        <v>177</v>
      </c>
      <c r="G35" t="s">
        <v>166</v>
      </c>
      <c r="J35" s="4" t="s">
        <v>246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258</v>
      </c>
      <c r="B36" t="s">
        <v>147</v>
      </c>
      <c r="D36" t="s">
        <v>155</v>
      </c>
      <c r="E36" t="s">
        <v>177</v>
      </c>
      <c r="G36" t="s">
        <v>166</v>
      </c>
      <c r="J36" s="4" t="s">
        <v>258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261</v>
      </c>
      <c r="B37" t="s">
        <v>147</v>
      </c>
      <c r="D37" t="s">
        <v>155</v>
      </c>
      <c r="E37" t="s">
        <v>177</v>
      </c>
      <c r="G37" t="s">
        <v>166</v>
      </c>
      <c r="J37" s="4" t="s">
        <v>261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262</v>
      </c>
      <c r="B38" t="s">
        <v>147</v>
      </c>
      <c r="D38" t="s">
        <v>155</v>
      </c>
      <c r="E38" t="s">
        <v>177</v>
      </c>
      <c r="G38" t="s">
        <v>166</v>
      </c>
      <c r="J38" s="4" t="s">
        <v>262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275</v>
      </c>
      <c r="B39" t="s">
        <v>147</v>
      </c>
      <c r="D39" t="s">
        <v>155</v>
      </c>
      <c r="E39" t="s">
        <v>176</v>
      </c>
      <c r="G39" t="s">
        <v>166</v>
      </c>
      <c r="J39" s="4" t="s">
        <v>275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276</v>
      </c>
      <c r="B40" t="s">
        <v>147</v>
      </c>
      <c r="D40" t="s">
        <v>155</v>
      </c>
      <c r="E40" t="s">
        <v>176</v>
      </c>
      <c r="G40" t="s">
        <v>166</v>
      </c>
      <c r="J40" s="4" t="s">
        <v>276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306</v>
      </c>
      <c r="B41" t="s">
        <v>147</v>
      </c>
      <c r="D41" t="s">
        <v>155</v>
      </c>
      <c r="E41" t="s">
        <v>183</v>
      </c>
      <c r="G41" t="s">
        <v>166</v>
      </c>
      <c r="J41" s="4" t="s">
        <v>306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280</v>
      </c>
      <c r="B42" t="s">
        <v>147</v>
      </c>
      <c r="D42" t="s">
        <v>155</v>
      </c>
      <c r="E42" t="s">
        <v>183</v>
      </c>
      <c r="G42" t="s">
        <v>166</v>
      </c>
      <c r="J42" s="4" t="s">
        <v>280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281</v>
      </c>
      <c r="B43" t="s">
        <v>147</v>
      </c>
      <c r="D43" t="s">
        <v>155</v>
      </c>
      <c r="E43" t="s">
        <v>183</v>
      </c>
      <c r="G43" t="s">
        <v>166</v>
      </c>
      <c r="J43" s="4" t="s">
        <v>281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282</v>
      </c>
      <c r="B44" t="s">
        <v>147</v>
      </c>
      <c r="D44" t="s">
        <v>155</v>
      </c>
      <c r="E44" t="s">
        <v>183</v>
      </c>
      <c r="G44" t="s">
        <v>166</v>
      </c>
      <c r="J44" s="4" t="s">
        <v>282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283</v>
      </c>
      <c r="B45" t="s">
        <v>147</v>
      </c>
      <c r="D45" t="s">
        <v>155</v>
      </c>
      <c r="E45" t="s">
        <v>183</v>
      </c>
      <c r="G45" t="s">
        <v>166</v>
      </c>
      <c r="J45" s="4" t="s">
        <v>283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304</v>
      </c>
      <c r="B46" t="s">
        <v>147</v>
      </c>
      <c r="D46" t="s">
        <v>155</v>
      </c>
      <c r="E46" t="s">
        <v>185</v>
      </c>
      <c r="G46" t="s">
        <v>166</v>
      </c>
      <c r="J46" s="4" t="s">
        <v>304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112</v>
      </c>
      <c r="B47" t="s">
        <v>147</v>
      </c>
      <c r="D47" t="s">
        <v>155</v>
      </c>
      <c r="E47" t="s">
        <v>177</v>
      </c>
      <c r="G47" t="s">
        <v>168</v>
      </c>
      <c r="J47" s="4" t="s">
        <v>112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120</v>
      </c>
      <c r="B48" t="s">
        <v>147</v>
      </c>
      <c r="C48">
        <v>50</v>
      </c>
      <c r="D48" t="s">
        <v>155</v>
      </c>
      <c r="E48" t="s">
        <v>177</v>
      </c>
      <c r="G48" t="s">
        <v>166</v>
      </c>
      <c r="J48" s="4" t="s">
        <v>120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121</v>
      </c>
      <c r="B49" t="s">
        <v>147</v>
      </c>
      <c r="C49">
        <v>50</v>
      </c>
      <c r="D49" t="s">
        <v>155</v>
      </c>
      <c r="E49" t="s">
        <v>177</v>
      </c>
      <c r="G49" t="s">
        <v>166</v>
      </c>
      <c r="J49" s="4" t="s">
        <v>121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125</v>
      </c>
      <c r="B50" t="s">
        <v>146</v>
      </c>
      <c r="D50" t="s">
        <v>155</v>
      </c>
      <c r="E50" t="s">
        <v>177</v>
      </c>
      <c r="G50" t="s">
        <v>166</v>
      </c>
      <c r="J50" s="4" t="s">
        <v>125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147</v>
      </c>
      <c r="D51" t="s">
        <v>155</v>
      </c>
      <c r="E51" t="s">
        <v>177</v>
      </c>
      <c r="G51" t="s">
        <v>166</v>
      </c>
      <c r="J51" s="4"/>
    </row>
    <row r="52" spans="1:17" ht="12.75">
      <c r="A52" s="77" t="s">
        <v>373</v>
      </c>
      <c r="B52" s="77"/>
      <c r="C52" s="77"/>
      <c r="D52" s="77"/>
      <c r="E52" s="77"/>
      <c r="F52" s="77"/>
      <c r="G52" s="77"/>
      <c r="J52" s="5" t="s">
        <v>317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142</v>
      </c>
      <c r="B53" s="5" t="s">
        <v>213</v>
      </c>
      <c r="C53" s="5" t="s">
        <v>389</v>
      </c>
      <c r="D53" s="5" t="s">
        <v>143</v>
      </c>
      <c r="E53" s="5" t="s">
        <v>205</v>
      </c>
      <c r="F53" s="5" t="s">
        <v>116</v>
      </c>
      <c r="G53" s="5" t="s">
        <v>144</v>
      </c>
      <c r="J53" s="4" t="s">
        <v>228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317</v>
      </c>
      <c r="B54" t="s">
        <v>147</v>
      </c>
      <c r="C54">
        <v>50</v>
      </c>
      <c r="D54" t="s">
        <v>154</v>
      </c>
      <c r="E54" t="s">
        <v>186</v>
      </c>
      <c r="G54" t="s">
        <v>167</v>
      </c>
      <c r="J54" s="4" t="s">
        <v>216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228</v>
      </c>
      <c r="B55" t="s">
        <v>147</v>
      </c>
      <c r="D55" t="s">
        <v>154</v>
      </c>
      <c r="E55" t="s">
        <v>186</v>
      </c>
      <c r="G55" t="s">
        <v>167</v>
      </c>
      <c r="J55" s="4" t="s">
        <v>222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216</v>
      </c>
      <c r="B56" t="s">
        <v>147</v>
      </c>
      <c r="D56" t="s">
        <v>155</v>
      </c>
      <c r="E56" t="s">
        <v>177</v>
      </c>
      <c r="G56" t="s">
        <v>169</v>
      </c>
      <c r="J56" s="4" t="s">
        <v>229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222</v>
      </c>
      <c r="B57" t="s">
        <v>147</v>
      </c>
      <c r="D57" t="s">
        <v>155</v>
      </c>
      <c r="E57" t="s">
        <v>179</v>
      </c>
      <c r="G57" t="s">
        <v>165</v>
      </c>
      <c r="J57" s="4" t="s">
        <v>460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229</v>
      </c>
      <c r="B58" t="s">
        <v>147</v>
      </c>
      <c r="D58" t="s">
        <v>154</v>
      </c>
      <c r="E58" t="s">
        <v>184</v>
      </c>
      <c r="G58" t="s">
        <v>170</v>
      </c>
      <c r="J58" s="4" t="s">
        <v>227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460</v>
      </c>
      <c r="B59" t="s">
        <v>147</v>
      </c>
      <c r="D59" t="s">
        <v>155</v>
      </c>
      <c r="E59" t="s">
        <v>177</v>
      </c>
      <c r="G59" t="s">
        <v>171</v>
      </c>
      <c r="J59" s="4" t="s">
        <v>335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227</v>
      </c>
      <c r="B60" t="s">
        <v>147</v>
      </c>
      <c r="D60" t="s">
        <v>153</v>
      </c>
      <c r="E60" t="s">
        <v>184</v>
      </c>
      <c r="G60" t="s">
        <v>164</v>
      </c>
      <c r="J60" s="4" t="s">
        <v>232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335</v>
      </c>
      <c r="B61" t="s">
        <v>147</v>
      </c>
      <c r="D61" t="s">
        <v>155</v>
      </c>
      <c r="E61" t="s">
        <v>371</v>
      </c>
      <c r="G61" t="s">
        <v>166</v>
      </c>
      <c r="J61" s="4" t="s">
        <v>233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232</v>
      </c>
      <c r="B62" t="s">
        <v>147</v>
      </c>
      <c r="D62" t="s">
        <v>154</v>
      </c>
      <c r="E62" t="s">
        <v>177</v>
      </c>
      <c r="G62" t="s">
        <v>166</v>
      </c>
      <c r="J62" s="4" t="s">
        <v>234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233</v>
      </c>
      <c r="B63" t="s">
        <v>147</v>
      </c>
      <c r="D63" t="s">
        <v>155</v>
      </c>
      <c r="E63" t="s">
        <v>183</v>
      </c>
      <c r="G63" t="s">
        <v>166</v>
      </c>
      <c r="J63" s="4" t="s">
        <v>133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234</v>
      </c>
      <c r="B64" t="s">
        <v>147</v>
      </c>
      <c r="D64" t="s">
        <v>155</v>
      </c>
      <c r="E64" t="s">
        <v>372</v>
      </c>
      <c r="G64" t="s">
        <v>166</v>
      </c>
      <c r="J64" s="4" t="s">
        <v>238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133</v>
      </c>
      <c r="B65" t="s">
        <v>147</v>
      </c>
      <c r="D65" t="s">
        <v>155</v>
      </c>
      <c r="E65" t="s">
        <v>177</v>
      </c>
      <c r="G65" t="s">
        <v>171</v>
      </c>
      <c r="J65" s="4" t="s">
        <v>239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238</v>
      </c>
      <c r="B66" t="s">
        <v>147</v>
      </c>
      <c r="D66" t="s">
        <v>155</v>
      </c>
      <c r="E66" t="s">
        <v>372</v>
      </c>
      <c r="G66" t="s">
        <v>166</v>
      </c>
      <c r="J66" s="4" t="s">
        <v>248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239</v>
      </c>
      <c r="B67" t="s">
        <v>147</v>
      </c>
      <c r="D67" t="s">
        <v>155</v>
      </c>
      <c r="E67" t="s">
        <v>372</v>
      </c>
      <c r="G67" t="s">
        <v>166</v>
      </c>
      <c r="J67" s="4" t="s">
        <v>272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248</v>
      </c>
      <c r="B68" t="s">
        <v>147</v>
      </c>
      <c r="D68" t="s">
        <v>155</v>
      </c>
      <c r="E68" t="s">
        <v>175</v>
      </c>
      <c r="G68" t="s">
        <v>166</v>
      </c>
      <c r="J68" s="4" t="s">
        <v>284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272</v>
      </c>
      <c r="B69" t="s">
        <v>147</v>
      </c>
      <c r="D69" t="s">
        <v>153</v>
      </c>
      <c r="E69" t="s">
        <v>177</v>
      </c>
      <c r="G69" t="s">
        <v>166</v>
      </c>
      <c r="J69" s="4" t="s">
        <v>285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284</v>
      </c>
      <c r="B70" t="s">
        <v>147</v>
      </c>
      <c r="D70" t="s">
        <v>155</v>
      </c>
      <c r="E70" t="s">
        <v>183</v>
      </c>
      <c r="G70" t="s">
        <v>166</v>
      </c>
      <c r="J70" s="4" t="s">
        <v>111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285</v>
      </c>
      <c r="B71" t="s">
        <v>147</v>
      </c>
      <c r="D71" t="s">
        <v>155</v>
      </c>
      <c r="E71" t="s">
        <v>183</v>
      </c>
      <c r="G71" t="s">
        <v>166</v>
      </c>
      <c r="J71" s="4"/>
    </row>
    <row r="72" spans="1:7" ht="12.75">
      <c r="A72" s="4" t="s">
        <v>111</v>
      </c>
      <c r="B72" t="s">
        <v>147</v>
      </c>
      <c r="D72" t="s">
        <v>155</v>
      </c>
      <c r="E72" t="s">
        <v>177</v>
      </c>
      <c r="G72" t="s">
        <v>168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2"/>
  <sheetViews>
    <sheetView workbookViewId="0" topLeftCell="A1">
      <pane xSplit="4" ySplit="2" topLeftCell="E13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71" sqref="M71"/>
    </sheetView>
  </sheetViews>
  <sheetFormatPr defaultColWidth="9.140625" defaultRowHeight="12.75"/>
  <cols>
    <col min="1" max="16384" width="15.7109375" style="40" customWidth="1"/>
  </cols>
  <sheetData>
    <row r="1" ht="12.75">
      <c r="F1" s="41" t="s">
        <v>439</v>
      </c>
    </row>
    <row r="2" spans="1:19" s="42" customFormat="1" ht="12.75">
      <c r="A2" s="42" t="s">
        <v>22</v>
      </c>
      <c r="B2" s="42" t="s">
        <v>200</v>
      </c>
      <c r="C2" s="42" t="s">
        <v>440</v>
      </c>
      <c r="D2" s="42" t="s">
        <v>24</v>
      </c>
      <c r="E2" s="42" t="s">
        <v>439</v>
      </c>
      <c r="F2" s="42" t="s">
        <v>458</v>
      </c>
      <c r="G2" s="42" t="s">
        <v>459</v>
      </c>
      <c r="H2" s="42" t="s">
        <v>441</v>
      </c>
      <c r="I2" s="42" t="s">
        <v>301</v>
      </c>
      <c r="J2" s="42" t="s">
        <v>307</v>
      </c>
      <c r="K2" s="42" t="s">
        <v>217</v>
      </c>
      <c r="L2" s="42" t="s">
        <v>457</v>
      </c>
      <c r="M2" s="42" t="s">
        <v>455</v>
      </c>
      <c r="N2" s="42" t="s">
        <v>485</v>
      </c>
      <c r="O2" s="42" t="s">
        <v>550</v>
      </c>
      <c r="P2" s="42" t="s">
        <v>473</v>
      </c>
      <c r="Q2" s="42" t="s">
        <v>442</v>
      </c>
      <c r="R2" s="43" t="s">
        <v>448</v>
      </c>
      <c r="S2" s="43" t="s">
        <v>465</v>
      </c>
    </row>
    <row r="3" spans="1:19" ht="12.75">
      <c r="A3" t="s">
        <v>353</v>
      </c>
      <c r="B3" t="s">
        <v>213</v>
      </c>
      <c r="C3"/>
      <c r="D3" s="20">
        <v>34178188</v>
      </c>
      <c r="E3" s="19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2.75">
      <c r="A4" t="s">
        <v>365</v>
      </c>
      <c r="B4" t="s">
        <v>213</v>
      </c>
      <c r="C4"/>
      <c r="D4" s="20">
        <v>12799293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>
      <c r="A5" t="s">
        <v>557</v>
      </c>
      <c r="B5" t="s">
        <v>213</v>
      </c>
      <c r="C5"/>
      <c r="D5" s="20">
        <v>8791832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 t="s">
        <v>339</v>
      </c>
      <c r="B6" t="s">
        <v>213</v>
      </c>
      <c r="C6">
        <v>1976</v>
      </c>
      <c r="D6" s="20">
        <v>1990876</v>
      </c>
      <c r="E6">
        <v>17</v>
      </c>
      <c r="F6">
        <v>17</v>
      </c>
      <c r="G6"/>
      <c r="H6">
        <v>17</v>
      </c>
      <c r="I6">
        <v>17</v>
      </c>
      <c r="J6">
        <v>17</v>
      </c>
      <c r="K6"/>
      <c r="L6"/>
      <c r="M6"/>
      <c r="N6"/>
      <c r="O6"/>
      <c r="P6"/>
      <c r="Q6"/>
      <c r="R6"/>
      <c r="S6">
        <v>17</v>
      </c>
    </row>
    <row r="7" spans="1:19" ht="12.75">
      <c r="A7" t="s">
        <v>362</v>
      </c>
      <c r="B7" t="s">
        <v>213</v>
      </c>
      <c r="C7"/>
      <c r="D7" s="20">
        <v>15746232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 t="s">
        <v>556</v>
      </c>
      <c r="B8" t="s">
        <v>213</v>
      </c>
      <c r="C8"/>
      <c r="D8" s="20">
        <v>8988091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 t="s">
        <v>361</v>
      </c>
      <c r="B9" t="s">
        <v>213</v>
      </c>
      <c r="C9"/>
      <c r="D9" s="20">
        <v>18879301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 t="s">
        <v>340</v>
      </c>
      <c r="B10" t="s">
        <v>213</v>
      </c>
      <c r="C10"/>
      <c r="D10" s="20">
        <v>1694477</v>
      </c>
      <c r="E10">
        <v>12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 t="s">
        <v>383</v>
      </c>
      <c r="B11" t="s">
        <v>213</v>
      </c>
      <c r="C11"/>
      <c r="D11" s="20">
        <v>429474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 t="s">
        <v>562</v>
      </c>
      <c r="B12" t="s">
        <v>213</v>
      </c>
      <c r="C12"/>
      <c r="D12" s="20">
        <v>4511488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t="s">
        <v>358</v>
      </c>
      <c r="B13" t="s">
        <v>213</v>
      </c>
      <c r="C13"/>
      <c r="D13" s="20">
        <v>71505</v>
      </c>
      <c r="E1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t="s">
        <v>368</v>
      </c>
      <c r="B14" t="s">
        <v>213</v>
      </c>
      <c r="C14"/>
      <c r="D14" s="20">
        <v>10329208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t="s">
        <v>378</v>
      </c>
      <c r="B15" t="s">
        <v>213</v>
      </c>
      <c r="C15"/>
      <c r="D15" s="20">
        <v>752438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t="s">
        <v>563</v>
      </c>
      <c r="B16" t="s">
        <v>213</v>
      </c>
      <c r="C16"/>
      <c r="D16" s="20">
        <v>4012809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t="s">
        <v>360</v>
      </c>
      <c r="B17" t="s">
        <v>213</v>
      </c>
      <c r="C17"/>
      <c r="D17" s="20">
        <v>20617068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t="s">
        <v>382</v>
      </c>
      <c r="B18" t="s">
        <v>213</v>
      </c>
      <c r="C18"/>
      <c r="D18" s="20">
        <v>516055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t="s">
        <v>350</v>
      </c>
      <c r="B19" t="s">
        <v>213</v>
      </c>
      <c r="C19"/>
      <c r="D19" s="20">
        <v>68692542</v>
      </c>
      <c r="E19" s="19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t="s">
        <v>37</v>
      </c>
      <c r="B20" t="s">
        <v>213</v>
      </c>
      <c r="C20">
        <v>2007</v>
      </c>
      <c r="D20" s="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K20"/>
      <c r="L20">
        <v>54</v>
      </c>
      <c r="M20"/>
      <c r="N20">
        <v>15</v>
      </c>
      <c r="O20">
        <v>20</v>
      </c>
      <c r="P20"/>
      <c r="Q20"/>
      <c r="R20"/>
      <c r="S20"/>
    </row>
    <row r="21" spans="1:19" ht="12.75">
      <c r="A21" t="s">
        <v>381</v>
      </c>
      <c r="B21" t="s">
        <v>213</v>
      </c>
      <c r="C21"/>
      <c r="D21" s="20">
        <v>633441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t="s">
        <v>561</v>
      </c>
      <c r="B22" t="s">
        <v>213</v>
      </c>
      <c r="C22"/>
      <c r="D22" s="20">
        <v>5647168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t="s">
        <v>349</v>
      </c>
      <c r="B23" t="s">
        <v>213</v>
      </c>
      <c r="C23"/>
      <c r="D23" s="20">
        <v>85237338</v>
      </c>
      <c r="E23" s="19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t="s">
        <v>380</v>
      </c>
      <c r="B24" t="s">
        <v>213</v>
      </c>
      <c r="C24"/>
      <c r="D24" s="20">
        <v>1514993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t="s">
        <v>394</v>
      </c>
      <c r="B25" t="s">
        <v>213</v>
      </c>
      <c r="C25"/>
      <c r="D25" s="20">
        <v>1782893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t="s">
        <v>355</v>
      </c>
      <c r="B26" t="s">
        <v>213</v>
      </c>
      <c r="C26"/>
      <c r="D26" s="20">
        <v>23832495</v>
      </c>
      <c r="E26" s="19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t="s">
        <v>369</v>
      </c>
      <c r="B27" t="s">
        <v>213</v>
      </c>
      <c r="C27"/>
      <c r="D27" s="20">
        <v>10057975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t="s">
        <v>395</v>
      </c>
      <c r="B28" t="s">
        <v>213</v>
      </c>
      <c r="C28"/>
      <c r="D28" s="20">
        <v>1533964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t="s">
        <v>352</v>
      </c>
      <c r="B29" t="s">
        <v>213</v>
      </c>
      <c r="C29"/>
      <c r="D29" s="20">
        <v>39002772</v>
      </c>
      <c r="E29" s="19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t="s">
        <v>392</v>
      </c>
      <c r="B30" t="s">
        <v>213</v>
      </c>
      <c r="C30"/>
      <c r="D30" s="20">
        <v>2130819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 t="s">
        <v>390</v>
      </c>
      <c r="B31" t="s">
        <v>213</v>
      </c>
      <c r="C31"/>
      <c r="D31" s="20">
        <v>3441790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 t="s">
        <v>559</v>
      </c>
      <c r="B32" t="s">
        <v>213</v>
      </c>
      <c r="C32"/>
      <c r="D32" s="20">
        <v>6310434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 t="s">
        <v>356</v>
      </c>
      <c r="B33" t="s">
        <v>213</v>
      </c>
      <c r="C33"/>
      <c r="D33" s="20">
        <v>20653556</v>
      </c>
      <c r="E33" s="19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 t="s">
        <v>384</v>
      </c>
      <c r="B34" t="s">
        <v>213</v>
      </c>
      <c r="C34"/>
      <c r="D34" s="20">
        <v>245000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 t="s">
        <v>347</v>
      </c>
      <c r="B35" t="s">
        <v>213</v>
      </c>
      <c r="C35"/>
      <c r="D35" s="20">
        <v>14268711</v>
      </c>
      <c r="E35">
        <v>1</v>
      </c>
      <c r="F35">
        <v>1</v>
      </c>
      <c r="G35"/>
      <c r="H35"/>
      <c r="I35"/>
      <c r="J35"/>
      <c r="K35"/>
      <c r="L35"/>
      <c r="M35"/>
      <c r="N35">
        <v>1</v>
      </c>
      <c r="O35"/>
      <c r="P35"/>
      <c r="Q35"/>
      <c r="R35"/>
      <c r="S35"/>
    </row>
    <row r="36" spans="1:19" ht="12.75">
      <c r="A36" t="s">
        <v>366</v>
      </c>
      <c r="B36" t="s">
        <v>213</v>
      </c>
      <c r="C36"/>
      <c r="D36" s="20">
        <v>12666987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 t="s">
        <v>391</v>
      </c>
      <c r="B37" t="s">
        <v>213</v>
      </c>
      <c r="C37"/>
      <c r="D37" s="20">
        <v>3129486</v>
      </c>
      <c r="E37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 t="s">
        <v>376</v>
      </c>
      <c r="B38" t="s">
        <v>213</v>
      </c>
      <c r="C38"/>
      <c r="D38" s="20">
        <v>1284264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 t="s">
        <v>385</v>
      </c>
      <c r="B39" t="s">
        <v>213</v>
      </c>
      <c r="C39"/>
      <c r="D39" s="20">
        <v>223765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 t="s">
        <v>359</v>
      </c>
      <c r="B40" t="s">
        <v>213</v>
      </c>
      <c r="C40"/>
      <c r="D40" s="20">
        <v>66411</v>
      </c>
      <c r="E40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 t="s">
        <v>344</v>
      </c>
      <c r="B41" t="s">
        <v>213</v>
      </c>
      <c r="C41">
        <v>2006</v>
      </c>
      <c r="D41" s="20">
        <v>34859364</v>
      </c>
      <c r="E41">
        <v>19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 t="s">
        <v>342</v>
      </c>
      <c r="B42" t="s">
        <v>213</v>
      </c>
      <c r="C42"/>
      <c r="D42" s="20">
        <v>21669278</v>
      </c>
      <c r="E42">
        <v>53</v>
      </c>
      <c r="F42">
        <v>53</v>
      </c>
      <c r="G42">
        <v>53</v>
      </c>
      <c r="H42"/>
      <c r="I42"/>
      <c r="J42"/>
      <c r="K42">
        <v>53</v>
      </c>
      <c r="L42">
        <v>53</v>
      </c>
      <c r="M42">
        <v>53</v>
      </c>
      <c r="N42"/>
      <c r="O42"/>
      <c r="P42"/>
      <c r="Q42"/>
      <c r="R42"/>
      <c r="S42"/>
    </row>
    <row r="43" spans="1:19" ht="12.75">
      <c r="A43" t="s">
        <v>393</v>
      </c>
      <c r="B43" t="s">
        <v>213</v>
      </c>
      <c r="C43"/>
      <c r="D43" s="20">
        <v>2108665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 t="s">
        <v>363</v>
      </c>
      <c r="B44" t="s">
        <v>213</v>
      </c>
      <c r="C44"/>
      <c r="D44" s="20">
        <v>15306252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 t="s">
        <v>348</v>
      </c>
      <c r="B45" t="s">
        <v>213</v>
      </c>
      <c r="C45"/>
      <c r="D45" s="20">
        <v>149229090</v>
      </c>
      <c r="E45" s="19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 t="s">
        <v>379</v>
      </c>
      <c r="B46" t="s">
        <v>213</v>
      </c>
      <c r="C46"/>
      <c r="D46" s="20">
        <v>743981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 t="s">
        <v>367</v>
      </c>
      <c r="B47" t="s">
        <v>213</v>
      </c>
      <c r="C47"/>
      <c r="D47" s="20">
        <v>10473282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 t="s">
        <v>399</v>
      </c>
      <c r="B48" t="s">
        <v>213</v>
      </c>
      <c r="C48"/>
      <c r="D48" s="20">
        <v>7637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 t="s">
        <v>397</v>
      </c>
      <c r="B49" t="s">
        <v>213</v>
      </c>
      <c r="C49"/>
      <c r="D49" s="20">
        <v>212679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 t="s">
        <v>364</v>
      </c>
      <c r="B50" t="s">
        <v>213</v>
      </c>
      <c r="C50"/>
      <c r="D50" s="20">
        <v>13711597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 t="s">
        <v>398</v>
      </c>
      <c r="B51" t="s">
        <v>213</v>
      </c>
      <c r="C51"/>
      <c r="D51" s="20">
        <v>87476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 t="s">
        <v>558</v>
      </c>
      <c r="B52" t="s">
        <v>213</v>
      </c>
      <c r="C52"/>
      <c r="D52" s="20">
        <v>6440053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 t="s">
        <v>370</v>
      </c>
      <c r="B53" t="s">
        <v>213</v>
      </c>
      <c r="C53"/>
      <c r="D53" s="20">
        <v>9832017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 t="s">
        <v>341</v>
      </c>
      <c r="B54" t="s">
        <v>213</v>
      </c>
      <c r="C54"/>
      <c r="D54" s="20">
        <v>49052489</v>
      </c>
      <c r="E54">
        <v>266</v>
      </c>
      <c r="F54">
        <v>266</v>
      </c>
      <c r="G54"/>
      <c r="H54">
        <v>266</v>
      </c>
      <c r="I54">
        <v>266</v>
      </c>
      <c r="J54">
        <v>266</v>
      </c>
      <c r="K54">
        <v>266</v>
      </c>
      <c r="L54">
        <v>266</v>
      </c>
      <c r="M54"/>
      <c r="N54">
        <v>266</v>
      </c>
      <c r="O54"/>
      <c r="P54"/>
      <c r="Q54"/>
      <c r="R54"/>
      <c r="S54"/>
    </row>
    <row r="55" spans="1:19" ht="12.75">
      <c r="A55" t="s">
        <v>351</v>
      </c>
      <c r="B55" t="s">
        <v>213</v>
      </c>
      <c r="C55"/>
      <c r="D55" s="20">
        <v>41087825</v>
      </c>
      <c r="E55" s="19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 t="s">
        <v>377</v>
      </c>
      <c r="B56" t="s">
        <v>213</v>
      </c>
      <c r="C56"/>
      <c r="D56" s="20">
        <v>1123913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 t="s">
        <v>345</v>
      </c>
      <c r="B57" t="s">
        <v>213</v>
      </c>
      <c r="C57"/>
      <c r="D57" s="20">
        <v>41048532</v>
      </c>
      <c r="E57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 t="s">
        <v>560</v>
      </c>
      <c r="B58" t="s">
        <v>213</v>
      </c>
      <c r="C58"/>
      <c r="D58" s="20">
        <v>6019877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 t="s">
        <v>346</v>
      </c>
      <c r="B59" t="s">
        <v>213</v>
      </c>
      <c r="C59"/>
      <c r="D59" s="20">
        <v>10486339</v>
      </c>
      <c r="E59">
        <v>1</v>
      </c>
      <c r="F59">
        <v>1</v>
      </c>
      <c r="G59">
        <v>1</v>
      </c>
      <c r="H59"/>
      <c r="I59">
        <v>1</v>
      </c>
      <c r="J59"/>
      <c r="K59"/>
      <c r="L59"/>
      <c r="M59"/>
      <c r="N59"/>
      <c r="O59"/>
      <c r="P59"/>
      <c r="Q59"/>
      <c r="R59"/>
      <c r="S59">
        <v>1</v>
      </c>
    </row>
    <row r="60" spans="1:19" ht="12.75">
      <c r="A60" t="s">
        <v>354</v>
      </c>
      <c r="B60" t="s">
        <v>213</v>
      </c>
      <c r="C60"/>
      <c r="D60" s="20">
        <v>32369558</v>
      </c>
      <c r="E60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 t="s">
        <v>343</v>
      </c>
      <c r="B61" t="s">
        <v>213</v>
      </c>
      <c r="C61">
        <v>1975</v>
      </c>
      <c r="D61" s="20">
        <v>11862740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 t="s">
        <v>357</v>
      </c>
      <c r="B62" t="s">
        <v>213</v>
      </c>
      <c r="C62"/>
      <c r="D62" s="20">
        <v>11392629</v>
      </c>
      <c r="E62">
        <v>8</v>
      </c>
      <c r="F62">
        <v>8</v>
      </c>
      <c r="G62">
        <v>8</v>
      </c>
      <c r="H62"/>
      <c r="I62">
        <v>8</v>
      </c>
      <c r="J62"/>
      <c r="K62">
        <v>8</v>
      </c>
      <c r="L62"/>
      <c r="M62"/>
      <c r="N62">
        <v>8</v>
      </c>
      <c r="O62"/>
      <c r="P62"/>
      <c r="Q62"/>
      <c r="R62"/>
      <c r="S62">
        <v>8</v>
      </c>
    </row>
    <row r="63" spans="1:19" ht="12.75">
      <c r="A63" s="63" t="s">
        <v>38</v>
      </c>
      <c r="B63" s="63" t="s">
        <v>9</v>
      </c>
      <c r="C63" s="63"/>
      <c r="D63" s="64">
        <v>153546901</v>
      </c>
      <c r="E63" s="63">
        <v>4</v>
      </c>
      <c r="F63" s="63">
        <v>4</v>
      </c>
      <c r="G63" s="63">
        <v>4</v>
      </c>
      <c r="H63" s="63"/>
      <c r="I63" s="63">
        <v>4</v>
      </c>
      <c r="J63" s="63"/>
      <c r="K63" s="63"/>
      <c r="L63" s="63"/>
      <c r="M63" s="63"/>
      <c r="N63" s="63">
        <v>4</v>
      </c>
      <c r="O63" s="63"/>
      <c r="P63" s="63"/>
      <c r="Q63" s="63"/>
      <c r="R63" s="63"/>
      <c r="S63" s="63"/>
    </row>
    <row r="64" spans="1:19" ht="12.75">
      <c r="A64" s="63" t="s">
        <v>425</v>
      </c>
      <c r="B64" s="63" t="s">
        <v>9</v>
      </c>
      <c r="C64" s="63"/>
      <c r="D64" s="65">
        <v>381371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 t="s">
        <v>10</v>
      </c>
    </row>
    <row r="65" spans="1:19" ht="12.75">
      <c r="A65" s="63" t="s">
        <v>426</v>
      </c>
      <c r="B65" s="63" t="s">
        <v>9</v>
      </c>
      <c r="C65" s="63"/>
      <c r="D65" s="65">
        <v>47758224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.75">
      <c r="A66" s="63" t="s">
        <v>427</v>
      </c>
      <c r="B66" s="63" t="s">
        <v>9</v>
      </c>
      <c r="C66" s="63"/>
      <c r="D66" s="65">
        <v>13388910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.75">
      <c r="A67" s="63" t="s">
        <v>288</v>
      </c>
      <c r="B67" s="63" t="s">
        <v>9</v>
      </c>
      <c r="C67" s="63"/>
      <c r="D67" s="65">
        <v>1322044605</v>
      </c>
      <c r="E67" s="63">
        <v>559</v>
      </c>
      <c r="F67" s="63">
        <v>559</v>
      </c>
      <c r="G67" s="63">
        <v>559</v>
      </c>
      <c r="H67" s="63">
        <v>559</v>
      </c>
      <c r="I67" s="63">
        <v>559</v>
      </c>
      <c r="J67" s="63">
        <v>559</v>
      </c>
      <c r="K67" s="63"/>
      <c r="L67" s="63">
        <v>559</v>
      </c>
      <c r="M67" s="63"/>
      <c r="N67" s="63">
        <v>559</v>
      </c>
      <c r="O67" s="63">
        <v>559</v>
      </c>
      <c r="P67" s="63"/>
      <c r="Q67" s="63"/>
      <c r="R67" s="63"/>
      <c r="S67" s="63">
        <v>559</v>
      </c>
    </row>
    <row r="68" spans="1:19" ht="12.75">
      <c r="A68" s="63" t="s">
        <v>428</v>
      </c>
      <c r="B68" s="63" t="s">
        <v>9</v>
      </c>
      <c r="C68" s="63"/>
      <c r="D68" s="65">
        <v>1108777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.75">
      <c r="A69" s="63" t="s">
        <v>418</v>
      </c>
      <c r="B69" s="63" t="s">
        <v>9</v>
      </c>
      <c r="C69" s="63"/>
      <c r="D69" s="65">
        <v>7008300</v>
      </c>
      <c r="E69" s="63">
        <v>14</v>
      </c>
      <c r="F69" s="63">
        <v>14</v>
      </c>
      <c r="G69" s="63">
        <v>14</v>
      </c>
      <c r="H69" s="63"/>
      <c r="I69" s="63">
        <v>14</v>
      </c>
      <c r="J69" s="63">
        <v>14</v>
      </c>
      <c r="K69" s="63"/>
      <c r="L69" s="63">
        <v>14</v>
      </c>
      <c r="M69" s="63"/>
      <c r="N69" s="63">
        <v>14</v>
      </c>
      <c r="O69" s="63"/>
      <c r="P69" s="63"/>
      <c r="Q69" s="63"/>
      <c r="R69" s="63"/>
      <c r="S69" s="63"/>
    </row>
    <row r="70" spans="1:19" ht="12.75">
      <c r="A70" s="63" t="s">
        <v>31</v>
      </c>
      <c r="B70" s="63" t="s">
        <v>9</v>
      </c>
      <c r="C70" s="63">
        <v>1984</v>
      </c>
      <c r="D70" s="65">
        <v>1147995226</v>
      </c>
      <c r="E70" s="66">
        <v>290</v>
      </c>
      <c r="F70" s="63">
        <v>290</v>
      </c>
      <c r="G70" s="63">
        <v>290</v>
      </c>
      <c r="H70" s="63"/>
      <c r="I70" s="63">
        <v>3</v>
      </c>
      <c r="J70" s="63">
        <v>3</v>
      </c>
      <c r="K70" s="63"/>
      <c r="L70" s="63">
        <v>33</v>
      </c>
      <c r="M70" s="63">
        <v>3</v>
      </c>
      <c r="N70" s="63">
        <v>290</v>
      </c>
      <c r="O70" s="63"/>
      <c r="P70" s="63"/>
      <c r="Q70" s="63">
        <v>33</v>
      </c>
      <c r="R70" s="63"/>
      <c r="S70" s="63">
        <v>33</v>
      </c>
    </row>
    <row r="71" spans="1:19" ht="12.75">
      <c r="A71" s="63" t="s">
        <v>429</v>
      </c>
      <c r="B71" s="63" t="s">
        <v>9</v>
      </c>
      <c r="C71" s="63">
        <v>1999</v>
      </c>
      <c r="D71" s="65">
        <v>230512000</v>
      </c>
      <c r="E71" s="63">
        <v>33</v>
      </c>
      <c r="F71" s="63">
        <v>33</v>
      </c>
      <c r="G71" s="63">
        <v>33</v>
      </c>
      <c r="H71" s="63"/>
      <c r="I71" s="63">
        <v>33</v>
      </c>
      <c r="J71" s="63">
        <v>33</v>
      </c>
      <c r="K71" s="63"/>
      <c r="L71" s="63">
        <v>33</v>
      </c>
      <c r="M71" s="63"/>
      <c r="N71" s="63"/>
      <c r="O71" s="63"/>
      <c r="P71" s="63"/>
      <c r="Q71" s="63"/>
      <c r="R71" s="63"/>
      <c r="S71" s="63"/>
    </row>
    <row r="72" spans="1:19" ht="12.75">
      <c r="A72" s="63" t="s">
        <v>420</v>
      </c>
      <c r="B72" s="63" t="s">
        <v>9</v>
      </c>
      <c r="C72" s="63">
        <v>1970</v>
      </c>
      <c r="D72" s="65">
        <v>127288628</v>
      </c>
      <c r="E72" s="63">
        <v>1910</v>
      </c>
      <c r="F72" s="63">
        <v>1487</v>
      </c>
      <c r="G72" s="63">
        <v>1880</v>
      </c>
      <c r="H72" s="63"/>
      <c r="I72" s="63">
        <v>401</v>
      </c>
      <c r="J72" s="63">
        <v>1193</v>
      </c>
      <c r="K72" s="63"/>
      <c r="L72" s="63"/>
      <c r="M72" s="63"/>
      <c r="N72" s="63">
        <v>1910</v>
      </c>
      <c r="O72" s="63"/>
      <c r="P72" s="63"/>
      <c r="Q72" s="63"/>
      <c r="R72" s="63"/>
      <c r="S72" s="63"/>
    </row>
    <row r="73" spans="1:19" ht="12.75">
      <c r="A73" s="63" t="s">
        <v>430</v>
      </c>
      <c r="B73" s="63" t="s">
        <v>9</v>
      </c>
      <c r="C73" s="63"/>
      <c r="D73" s="65">
        <v>6677534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.75">
      <c r="A74" s="63" t="s">
        <v>8</v>
      </c>
      <c r="B74" s="63" t="s">
        <v>9</v>
      </c>
      <c r="C74" s="63"/>
      <c r="D74" s="65">
        <v>460823</v>
      </c>
      <c r="E74" s="63">
        <v>6</v>
      </c>
      <c r="F74" s="63">
        <v>6</v>
      </c>
      <c r="G74" s="63">
        <v>6</v>
      </c>
      <c r="H74" s="63"/>
      <c r="I74" s="63"/>
      <c r="J74" s="63">
        <v>6</v>
      </c>
      <c r="K74" s="63"/>
      <c r="L74" s="63">
        <v>6</v>
      </c>
      <c r="M74" s="63"/>
      <c r="N74" s="63"/>
      <c r="O74" s="63"/>
      <c r="P74" s="63"/>
      <c r="Q74" s="63"/>
      <c r="R74" s="63"/>
      <c r="S74" s="63"/>
    </row>
    <row r="75" spans="1:19" ht="12.75">
      <c r="A75" s="63" t="s">
        <v>431</v>
      </c>
      <c r="B75" s="63" t="s">
        <v>9</v>
      </c>
      <c r="C75" s="63">
        <v>1978</v>
      </c>
      <c r="D75" s="65">
        <v>27780000</v>
      </c>
      <c r="E75" s="63">
        <v>51</v>
      </c>
      <c r="F75" s="63">
        <v>51</v>
      </c>
      <c r="G75" s="63">
        <v>51</v>
      </c>
      <c r="H75" s="63"/>
      <c r="I75" s="63">
        <v>51</v>
      </c>
      <c r="J75" s="63">
        <v>51</v>
      </c>
      <c r="K75" s="63">
        <v>13</v>
      </c>
      <c r="L75" s="67">
        <v>7</v>
      </c>
      <c r="M75" s="63"/>
      <c r="N75" s="63">
        <v>51</v>
      </c>
      <c r="O75" s="63">
        <v>13</v>
      </c>
      <c r="P75" s="63"/>
      <c r="Q75" s="63"/>
      <c r="R75" s="63"/>
      <c r="S75" s="63"/>
    </row>
    <row r="76" spans="1:19" ht="12.75">
      <c r="A76" s="63" t="s">
        <v>424</v>
      </c>
      <c r="B76" s="63" t="s">
        <v>9</v>
      </c>
      <c r="C76" s="63"/>
      <c r="D76" s="65">
        <v>2996082</v>
      </c>
      <c r="E76" s="63">
        <v>24</v>
      </c>
      <c r="F76" s="63">
        <v>24</v>
      </c>
      <c r="G76" s="63">
        <v>24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ht="12.75">
      <c r="A77" s="68" t="s">
        <v>496</v>
      </c>
      <c r="B77" s="63" t="s">
        <v>9</v>
      </c>
      <c r="C77" s="67">
        <v>2003</v>
      </c>
      <c r="D77" s="69">
        <v>15022839</v>
      </c>
      <c r="E77" s="70">
        <v>6</v>
      </c>
      <c r="F77" s="63"/>
      <c r="G77" s="63"/>
      <c r="H77" s="63"/>
      <c r="I77" s="63"/>
      <c r="J77" s="63"/>
      <c r="K77" s="63"/>
      <c r="L77" s="63">
        <v>6</v>
      </c>
      <c r="M77" s="63"/>
      <c r="N77" s="63"/>
      <c r="O77" s="63"/>
      <c r="P77" s="63"/>
      <c r="Q77" s="63"/>
      <c r="R77" s="63"/>
      <c r="S77" s="63"/>
    </row>
    <row r="78" spans="1:19" ht="12.75">
      <c r="A78" s="63" t="s">
        <v>422</v>
      </c>
      <c r="B78" s="63" t="s">
        <v>9</v>
      </c>
      <c r="C78" s="63"/>
      <c r="D78" s="65">
        <v>23479095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.75">
      <c r="A79" s="63" t="s">
        <v>432</v>
      </c>
      <c r="B79" s="63" t="s">
        <v>9</v>
      </c>
      <c r="C79" s="63"/>
      <c r="D79" s="65">
        <v>92681453</v>
      </c>
      <c r="E79" s="63">
        <f>11+1+52+1+1</f>
        <v>66</v>
      </c>
      <c r="F79" s="63"/>
      <c r="G79" s="63"/>
      <c r="H79" s="63"/>
      <c r="I79" s="63"/>
      <c r="J79" s="63"/>
      <c r="K79" s="63"/>
      <c r="L79" s="63"/>
      <c r="M79" s="63"/>
      <c r="N79" s="63">
        <v>66</v>
      </c>
      <c r="O79" s="63"/>
      <c r="P79" s="63"/>
      <c r="Q79" s="63"/>
      <c r="R79" s="63"/>
      <c r="S79" s="63"/>
    </row>
    <row r="80" spans="1:19" ht="12.75">
      <c r="A80" s="63" t="s">
        <v>433</v>
      </c>
      <c r="B80" s="63" t="s">
        <v>9</v>
      </c>
      <c r="C80" s="63">
        <v>1972</v>
      </c>
      <c r="D80" s="65">
        <v>4608167</v>
      </c>
      <c r="E80" s="66">
        <v>16</v>
      </c>
      <c r="F80" s="63">
        <v>16</v>
      </c>
      <c r="G80" s="63">
        <v>16</v>
      </c>
      <c r="H80" s="63"/>
      <c r="I80" s="63">
        <v>16</v>
      </c>
      <c r="J80" s="63">
        <v>16</v>
      </c>
      <c r="K80" s="63"/>
      <c r="L80" s="63"/>
      <c r="M80" s="63"/>
      <c r="N80" s="63"/>
      <c r="O80" s="63">
        <v>16</v>
      </c>
      <c r="P80" s="63"/>
      <c r="Q80" s="63"/>
      <c r="R80" s="63"/>
      <c r="S80" s="63"/>
    </row>
    <row r="81" spans="1:19" ht="12.75">
      <c r="A81" s="63" t="s">
        <v>423</v>
      </c>
      <c r="B81" s="63" t="s">
        <v>9</v>
      </c>
      <c r="C81" s="63"/>
      <c r="D81" s="65">
        <v>49232844</v>
      </c>
      <c r="E81" s="63">
        <v>271</v>
      </c>
      <c r="F81" s="63">
        <v>271</v>
      </c>
      <c r="G81" s="63">
        <v>271</v>
      </c>
      <c r="H81" s="63"/>
      <c r="I81" s="63">
        <v>271</v>
      </c>
      <c r="J81" s="63">
        <v>271</v>
      </c>
      <c r="K81" s="63"/>
      <c r="L81" s="63">
        <v>271</v>
      </c>
      <c r="M81" s="63"/>
      <c r="N81" s="63"/>
      <c r="O81" s="63"/>
      <c r="P81" s="63"/>
      <c r="Q81" s="63"/>
      <c r="R81" s="63"/>
      <c r="S81" s="63"/>
    </row>
    <row r="82" spans="1:19" s="42" customFormat="1" ht="12.75">
      <c r="A82" s="63" t="s">
        <v>488</v>
      </c>
      <c r="B82" s="63" t="s">
        <v>9</v>
      </c>
      <c r="C82" s="63"/>
      <c r="D82" s="65">
        <v>21128773</v>
      </c>
      <c r="E82" s="63">
        <v>1</v>
      </c>
      <c r="F82" s="63">
        <v>1</v>
      </c>
      <c r="G82" s="63">
        <v>1</v>
      </c>
      <c r="H82" s="63"/>
      <c r="I82" s="63"/>
      <c r="J82" s="63">
        <v>1</v>
      </c>
      <c r="K82" s="63"/>
      <c r="L82" s="63">
        <v>1</v>
      </c>
      <c r="M82" s="63">
        <v>1</v>
      </c>
      <c r="N82" s="63"/>
      <c r="O82" s="63"/>
      <c r="P82" s="63"/>
      <c r="Q82" s="63"/>
      <c r="R82" s="63"/>
      <c r="S82" s="63"/>
    </row>
    <row r="83" spans="1:19" ht="12.75">
      <c r="A83" s="63" t="s">
        <v>421</v>
      </c>
      <c r="B83" s="63" t="s">
        <v>9</v>
      </c>
      <c r="C83" s="63"/>
      <c r="D83" s="65">
        <v>22920946</v>
      </c>
      <c r="E83" s="63">
        <v>66</v>
      </c>
      <c r="F83" s="63">
        <v>66</v>
      </c>
      <c r="G83" s="63">
        <v>66</v>
      </c>
      <c r="H83" s="63"/>
      <c r="I83" s="63">
        <v>66</v>
      </c>
      <c r="J83" s="63">
        <v>66</v>
      </c>
      <c r="K83" s="63"/>
      <c r="L83" s="63">
        <v>66</v>
      </c>
      <c r="M83" s="63"/>
      <c r="N83" s="63"/>
      <c r="O83" s="63"/>
      <c r="P83" s="63"/>
      <c r="Q83" s="63"/>
      <c r="R83" s="63"/>
      <c r="S83" s="63"/>
    </row>
    <row r="84" spans="1:19" ht="12.75">
      <c r="A84" s="63" t="s">
        <v>434</v>
      </c>
      <c r="B84" s="63" t="s">
        <v>9</v>
      </c>
      <c r="C84" s="63">
        <v>1983</v>
      </c>
      <c r="D84" s="65">
        <v>65493298</v>
      </c>
      <c r="E84" s="63">
        <v>75</v>
      </c>
      <c r="F84" s="63">
        <v>75</v>
      </c>
      <c r="G84" s="63">
        <v>75</v>
      </c>
      <c r="H84" s="63"/>
      <c r="I84" s="63">
        <v>75</v>
      </c>
      <c r="J84" s="63">
        <v>75</v>
      </c>
      <c r="K84" s="63"/>
      <c r="L84" s="63"/>
      <c r="M84" s="63"/>
      <c r="N84" s="63">
        <v>75</v>
      </c>
      <c r="O84" s="63"/>
      <c r="P84" s="63"/>
      <c r="Q84" s="63"/>
      <c r="R84" s="63"/>
      <c r="S84" s="63"/>
    </row>
    <row r="85" spans="1:19" ht="12.75">
      <c r="A85" s="63" t="s">
        <v>435</v>
      </c>
      <c r="B85" s="63" t="s">
        <v>9</v>
      </c>
      <c r="C85" s="63"/>
      <c r="D85" s="65">
        <v>86116559</v>
      </c>
      <c r="E85" s="63">
        <v>15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ht="12.75">
      <c r="A86" t="s">
        <v>495</v>
      </c>
      <c r="B86" t="s">
        <v>469</v>
      </c>
      <c r="C86">
        <v>2009</v>
      </c>
      <c r="D86" s="20">
        <v>32738775</v>
      </c>
      <c r="E86">
        <v>9</v>
      </c>
      <c r="F86">
        <v>9</v>
      </c>
      <c r="G86">
        <v>9</v>
      </c>
      <c r="H86"/>
      <c r="I86">
        <v>9</v>
      </c>
      <c r="J86">
        <v>9</v>
      </c>
      <c r="K86"/>
      <c r="L86">
        <v>9</v>
      </c>
      <c r="M86"/>
      <c r="N86"/>
      <c r="O86"/>
      <c r="P86"/>
      <c r="Q86"/>
      <c r="R86"/>
      <c r="S86"/>
    </row>
    <row r="87" spans="1:19" ht="12.75">
      <c r="A87" t="s">
        <v>498</v>
      </c>
      <c r="B87" t="s">
        <v>469</v>
      </c>
      <c r="C87"/>
      <c r="D87" s="20">
        <v>2968586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 t="s">
        <v>494</v>
      </c>
      <c r="B88" t="s">
        <v>469</v>
      </c>
      <c r="C88" s="20"/>
      <c r="D88" s="20">
        <v>2968586</v>
      </c>
      <c r="E88">
        <v>6</v>
      </c>
      <c r="F88">
        <v>6</v>
      </c>
      <c r="G88">
        <v>6</v>
      </c>
      <c r="H88"/>
      <c r="I88">
        <v>6</v>
      </c>
      <c r="J88"/>
      <c r="K88"/>
      <c r="L88"/>
      <c r="M88"/>
      <c r="N88">
        <v>6</v>
      </c>
      <c r="O88"/>
      <c r="P88"/>
      <c r="Q88"/>
      <c r="R88"/>
      <c r="S88"/>
    </row>
    <row r="89" spans="1:19" ht="12.75">
      <c r="A89" t="s">
        <v>499</v>
      </c>
      <c r="B89" t="s">
        <v>469</v>
      </c>
      <c r="C89"/>
      <c r="D89" s="20">
        <v>3845127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 t="s">
        <v>500</v>
      </c>
      <c r="B90" t="s">
        <v>469</v>
      </c>
      <c r="C90"/>
      <c r="D90" s="20">
        <v>718306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 t="s">
        <v>45</v>
      </c>
      <c r="B91" t="s">
        <v>469</v>
      </c>
      <c r="C91"/>
      <c r="D91" s="20">
        <v>792604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t="s">
        <v>501</v>
      </c>
      <c r="B92" t="s">
        <v>469</v>
      </c>
      <c r="C92"/>
      <c r="D92" s="20">
        <v>4630841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>
      <c r="A93" t="s">
        <v>503</v>
      </c>
      <c r="B93" t="s">
        <v>469</v>
      </c>
      <c r="C93"/>
      <c r="D93" s="20">
        <v>70472846</v>
      </c>
      <c r="E93">
        <f>44+11+5</f>
        <v>60</v>
      </c>
      <c r="F93">
        <f>44+10+4</f>
        <v>58</v>
      </c>
      <c r="G93"/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  <c r="O93"/>
      <c r="P93"/>
      <c r="Q93"/>
      <c r="R93"/>
      <c r="S93"/>
    </row>
    <row r="94" spans="1:19" ht="12.75">
      <c r="A94" t="s">
        <v>502</v>
      </c>
      <c r="B94" t="s">
        <v>469</v>
      </c>
      <c r="C94"/>
      <c r="D94" s="20">
        <v>28221181</v>
      </c>
      <c r="E94">
        <v>18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>
      <c r="A95" t="s">
        <v>504</v>
      </c>
      <c r="B95" t="s">
        <v>469</v>
      </c>
      <c r="C95"/>
      <c r="D95" s="20">
        <v>7112359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>
      <c r="A96" t="s">
        <v>505</v>
      </c>
      <c r="B96" t="s">
        <v>469</v>
      </c>
      <c r="C96"/>
      <c r="D96" s="20">
        <v>6198677</v>
      </c>
      <c r="E96">
        <v>4</v>
      </c>
      <c r="F96"/>
      <c r="G96"/>
      <c r="H96"/>
      <c r="I96"/>
      <c r="J96"/>
      <c r="K96"/>
      <c r="L96"/>
      <c r="M96"/>
      <c r="N96"/>
      <c r="O96">
        <v>4</v>
      </c>
      <c r="P96"/>
      <c r="Q96"/>
      <c r="R96"/>
      <c r="S96"/>
    </row>
    <row r="97" spans="1:19" ht="12.75">
      <c r="A97" t="s">
        <v>493</v>
      </c>
      <c r="B97" t="s">
        <v>469</v>
      </c>
      <c r="C97" s="20"/>
      <c r="D97" s="20">
        <v>15666533</v>
      </c>
      <c r="E97">
        <v>52</v>
      </c>
      <c r="F97"/>
      <c r="G97">
        <v>52</v>
      </c>
      <c r="H97"/>
      <c r="I97">
        <v>52</v>
      </c>
      <c r="J97"/>
      <c r="K97"/>
      <c r="L97"/>
      <c r="M97"/>
      <c r="N97"/>
      <c r="O97"/>
      <c r="P97">
        <v>52</v>
      </c>
      <c r="Q97"/>
      <c r="R97">
        <v>52</v>
      </c>
      <c r="S97">
        <v>52</v>
      </c>
    </row>
    <row r="98" spans="1:19" ht="12.75">
      <c r="A98" t="s">
        <v>506</v>
      </c>
      <c r="B98" t="s">
        <v>469</v>
      </c>
      <c r="C98"/>
      <c r="D98" s="20">
        <v>2596561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>
      <c r="A99" t="s">
        <v>489</v>
      </c>
      <c r="B99" t="s">
        <v>469</v>
      </c>
      <c r="C99" s="20"/>
      <c r="D99" s="20">
        <v>5356869</v>
      </c>
      <c r="E99" s="13">
        <v>16</v>
      </c>
      <c r="F99"/>
      <c r="G99" s="20"/>
      <c r="H99" s="31"/>
      <c r="I99"/>
      <c r="J99"/>
      <c r="K99"/>
      <c r="L99"/>
      <c r="M99"/>
      <c r="N99"/>
      <c r="O99"/>
      <c r="P99"/>
      <c r="Q99"/>
      <c r="R99"/>
      <c r="S99"/>
    </row>
    <row r="100" spans="1:19" ht="12.75">
      <c r="A100" t="s">
        <v>507</v>
      </c>
      <c r="B100" t="s">
        <v>469</v>
      </c>
      <c r="C100"/>
      <c r="D100" s="20">
        <v>3971941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>
      <c r="A101" t="s">
        <v>508</v>
      </c>
      <c r="B101" t="s">
        <v>469</v>
      </c>
      <c r="C101"/>
      <c r="D101" s="20">
        <v>3311640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>
      <c r="A102" t="s">
        <v>497</v>
      </c>
      <c r="B102" t="s">
        <v>469</v>
      </c>
      <c r="C102"/>
      <c r="D102" s="20">
        <v>167762049</v>
      </c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>
      <c r="A103" t="s">
        <v>509</v>
      </c>
      <c r="B103" t="s">
        <v>469</v>
      </c>
      <c r="C103"/>
      <c r="D103" s="20">
        <v>4277000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>
      <c r="A104" t="s">
        <v>510</v>
      </c>
      <c r="B104" t="s">
        <v>469</v>
      </c>
      <c r="C104"/>
      <c r="D104" s="20">
        <v>928635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 t="s">
        <v>511</v>
      </c>
      <c r="B105" t="s">
        <v>469</v>
      </c>
      <c r="C105"/>
      <c r="D105" s="20">
        <v>23513330</v>
      </c>
      <c r="E105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>
      <c r="A106" t="s">
        <v>512</v>
      </c>
      <c r="B106" t="s">
        <v>469</v>
      </c>
      <c r="C106"/>
      <c r="D106" s="20">
        <v>19747586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 t="s">
        <v>490</v>
      </c>
      <c r="B107" t="s">
        <v>469</v>
      </c>
      <c r="C107" s="20"/>
      <c r="D107" s="20">
        <v>7211884</v>
      </c>
      <c r="E107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 t="s">
        <v>513</v>
      </c>
      <c r="B108" t="s">
        <v>469</v>
      </c>
      <c r="C108"/>
      <c r="D108" s="20">
        <v>71892807</v>
      </c>
      <c r="E108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 t="s">
        <v>491</v>
      </c>
      <c r="B109" t="s">
        <v>469</v>
      </c>
      <c r="C109" s="20"/>
      <c r="D109" s="20">
        <v>5179573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 t="s">
        <v>514</v>
      </c>
      <c r="B110" t="s">
        <v>469</v>
      </c>
      <c r="C110"/>
      <c r="D110" s="20">
        <v>4621399</v>
      </c>
      <c r="E110">
        <v>10</v>
      </c>
      <c r="F110">
        <v>10</v>
      </c>
      <c r="G110">
        <v>10</v>
      </c>
      <c r="H110"/>
      <c r="I110">
        <v>10</v>
      </c>
      <c r="J110">
        <v>10</v>
      </c>
      <c r="K110">
        <v>10</v>
      </c>
      <c r="L110">
        <v>10</v>
      </c>
      <c r="M110"/>
      <c r="N110"/>
      <c r="O110"/>
      <c r="P110"/>
      <c r="Q110"/>
      <c r="R110"/>
      <c r="S110"/>
    </row>
    <row r="111" spans="1:19" ht="12.75">
      <c r="A111" t="s">
        <v>492</v>
      </c>
      <c r="B111" t="s">
        <v>469</v>
      </c>
      <c r="C111" s="20"/>
      <c r="D111" s="20">
        <v>28268441</v>
      </c>
      <c r="E111">
        <v>16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25" ht="12.75">
      <c r="A112" s="44" t="s">
        <v>40</v>
      </c>
      <c r="B112" s="44" t="s">
        <v>29</v>
      </c>
      <c r="C112" s="44">
        <v>2005</v>
      </c>
      <c r="D112" s="45">
        <v>8205533</v>
      </c>
      <c r="E112" s="39">
        <v>152</v>
      </c>
      <c r="F112" s="40">
        <v>114</v>
      </c>
      <c r="G112" s="40">
        <v>152</v>
      </c>
      <c r="H112" s="40">
        <v>152</v>
      </c>
      <c r="I112" s="40">
        <v>42</v>
      </c>
      <c r="J112" s="40">
        <v>116</v>
      </c>
      <c r="K112" s="40">
        <v>25</v>
      </c>
      <c r="L112" s="40">
        <v>128</v>
      </c>
      <c r="M112" s="40">
        <v>9</v>
      </c>
      <c r="O112" s="40">
        <v>18</v>
      </c>
      <c r="P112" s="40">
        <v>20</v>
      </c>
      <c r="Q112" s="40">
        <v>19</v>
      </c>
      <c r="V112" s="71"/>
      <c r="W112" s="38"/>
      <c r="X112" s="39"/>
      <c r="Y112" s="51"/>
    </row>
    <row r="113" spans="1:25" ht="12.75">
      <c r="A113" s="44" t="s">
        <v>42</v>
      </c>
      <c r="B113" s="44" t="s">
        <v>29</v>
      </c>
      <c r="C113" s="44">
        <v>2005</v>
      </c>
      <c r="D113" s="45">
        <v>10403951</v>
      </c>
      <c r="E113" s="39">
        <v>66</v>
      </c>
      <c r="F113" s="40">
        <v>60</v>
      </c>
      <c r="G113" s="40">
        <v>66</v>
      </c>
      <c r="H113" s="40">
        <v>66</v>
      </c>
      <c r="I113" s="40">
        <v>17</v>
      </c>
      <c r="J113" s="40">
        <v>38</v>
      </c>
      <c r="K113" s="40">
        <v>38</v>
      </c>
      <c r="L113" s="40">
        <v>49</v>
      </c>
      <c r="M113" s="40">
        <v>12</v>
      </c>
      <c r="O113" s="40">
        <v>44</v>
      </c>
      <c r="P113" s="40">
        <v>44</v>
      </c>
      <c r="Q113" s="40">
        <v>10</v>
      </c>
      <c r="V113" s="71"/>
      <c r="W113" s="38"/>
      <c r="X113" s="39"/>
      <c r="Y113" s="51"/>
    </row>
    <row r="114" spans="1:25" ht="12.75">
      <c r="A114" s="44" t="s">
        <v>41</v>
      </c>
      <c r="B114" s="44" t="s">
        <v>29</v>
      </c>
      <c r="C114" s="44">
        <v>2005</v>
      </c>
      <c r="D114" s="46">
        <v>3989018</v>
      </c>
      <c r="E114" s="39">
        <v>2</v>
      </c>
      <c r="F114" s="40">
        <v>4</v>
      </c>
      <c r="G114" s="40">
        <v>2</v>
      </c>
      <c r="H114" s="40">
        <v>2</v>
      </c>
      <c r="I114" s="40">
        <v>1</v>
      </c>
      <c r="J114" s="40">
        <v>1</v>
      </c>
      <c r="L114" s="40">
        <v>2</v>
      </c>
      <c r="M114" s="40">
        <v>0</v>
      </c>
      <c r="O114" s="40">
        <v>0</v>
      </c>
      <c r="P114" s="40">
        <v>0</v>
      </c>
      <c r="Q114" s="40">
        <v>0</v>
      </c>
      <c r="V114" s="71"/>
      <c r="W114" s="38"/>
      <c r="X114" s="39"/>
      <c r="Y114" s="47"/>
    </row>
    <row r="115" spans="1:25" ht="12.75">
      <c r="A115" s="44" t="s">
        <v>43</v>
      </c>
      <c r="B115" s="44" t="s">
        <v>29</v>
      </c>
      <c r="C115" s="44">
        <v>2005</v>
      </c>
      <c r="D115" s="45">
        <v>7262675</v>
      </c>
      <c r="E115" s="39">
        <v>15</v>
      </c>
      <c r="F115" s="40">
        <v>16</v>
      </c>
      <c r="G115" s="40">
        <v>15</v>
      </c>
      <c r="H115" s="40">
        <v>15</v>
      </c>
      <c r="I115" s="40">
        <v>12</v>
      </c>
      <c r="J115" s="40">
        <v>13</v>
      </c>
      <c r="K115" s="40">
        <v>16</v>
      </c>
      <c r="L115" s="40">
        <v>38</v>
      </c>
      <c r="M115" s="40">
        <v>4</v>
      </c>
      <c r="O115" s="40">
        <v>18</v>
      </c>
      <c r="P115" s="40">
        <v>17</v>
      </c>
      <c r="Q115" s="40">
        <v>16</v>
      </c>
      <c r="V115" s="71"/>
      <c r="W115" s="38"/>
      <c r="X115" s="39"/>
      <c r="Y115" s="51"/>
    </row>
    <row r="116" spans="1:25" ht="12.75">
      <c r="A116" s="44" t="s">
        <v>45</v>
      </c>
      <c r="B116" s="44" t="s">
        <v>29</v>
      </c>
      <c r="C116" s="44">
        <v>2005</v>
      </c>
      <c r="D116" s="45">
        <v>792604</v>
      </c>
      <c r="E116" s="39">
        <v>1</v>
      </c>
      <c r="F116" s="40">
        <v>1</v>
      </c>
      <c r="G116" s="40">
        <v>1</v>
      </c>
      <c r="H116" s="40">
        <v>1</v>
      </c>
      <c r="I116" s="40">
        <v>1</v>
      </c>
      <c r="J116" s="40">
        <v>2</v>
      </c>
      <c r="K116" s="40">
        <v>1</v>
      </c>
      <c r="L116" s="40">
        <v>2</v>
      </c>
      <c r="M116" s="40">
        <v>2</v>
      </c>
      <c r="O116" s="40">
        <v>2</v>
      </c>
      <c r="P116" s="40">
        <v>2</v>
      </c>
      <c r="Q116" s="40">
        <v>0</v>
      </c>
      <c r="V116" s="71"/>
      <c r="W116" s="38"/>
      <c r="X116" s="39"/>
      <c r="Y116" s="51"/>
    </row>
    <row r="117" spans="1:25" ht="12.75">
      <c r="A117" s="44" t="s">
        <v>46</v>
      </c>
      <c r="B117" s="44" t="s">
        <v>29</v>
      </c>
      <c r="C117" s="44">
        <v>2005</v>
      </c>
      <c r="D117" s="45">
        <v>10220911</v>
      </c>
      <c r="E117" s="39">
        <v>92</v>
      </c>
      <c r="F117" s="40">
        <v>89</v>
      </c>
      <c r="G117" s="40">
        <v>92</v>
      </c>
      <c r="H117" s="40">
        <v>92</v>
      </c>
      <c r="I117" s="40">
        <v>32</v>
      </c>
      <c r="J117" s="40">
        <v>60</v>
      </c>
      <c r="K117" s="40">
        <v>27</v>
      </c>
      <c r="L117" s="40">
        <v>118</v>
      </c>
      <c r="M117" s="40">
        <v>32</v>
      </c>
      <c r="O117" s="40">
        <v>22</v>
      </c>
      <c r="P117" s="40">
        <v>22</v>
      </c>
      <c r="Q117" s="40">
        <v>23</v>
      </c>
      <c r="V117" s="71"/>
      <c r="W117" s="38"/>
      <c r="X117" s="39"/>
      <c r="Y117" s="51"/>
    </row>
    <row r="118" spans="1:25" ht="12.75">
      <c r="A118" s="44" t="s">
        <v>48</v>
      </c>
      <c r="B118" s="44" t="s">
        <v>29</v>
      </c>
      <c r="C118" s="44">
        <v>2005</v>
      </c>
      <c r="D118" s="45">
        <v>5484723</v>
      </c>
      <c r="E118" s="39">
        <v>12</v>
      </c>
      <c r="F118" s="40">
        <v>5</v>
      </c>
      <c r="G118" s="40">
        <v>12</v>
      </c>
      <c r="H118" s="40">
        <v>12</v>
      </c>
      <c r="I118" s="40">
        <v>7</v>
      </c>
      <c r="J118" s="40">
        <v>9</v>
      </c>
      <c r="K118" s="40">
        <v>2</v>
      </c>
      <c r="L118" s="40">
        <v>11</v>
      </c>
      <c r="M118" s="40">
        <v>4</v>
      </c>
      <c r="O118" s="40">
        <v>9</v>
      </c>
      <c r="P118" s="40">
        <v>9</v>
      </c>
      <c r="Q118" s="40">
        <v>1</v>
      </c>
      <c r="V118" s="71"/>
      <c r="W118" s="38"/>
      <c r="X118" s="39"/>
      <c r="Y118" s="51"/>
    </row>
    <row r="119" spans="1:25" ht="12.75">
      <c r="A119" s="44" t="s">
        <v>49</v>
      </c>
      <c r="B119" s="44" t="s">
        <v>29</v>
      </c>
      <c r="C119" s="44">
        <v>2005</v>
      </c>
      <c r="D119" s="45">
        <v>1307605</v>
      </c>
      <c r="E119" s="39">
        <v>7</v>
      </c>
      <c r="F119" s="40">
        <v>7</v>
      </c>
      <c r="G119" s="40">
        <v>7</v>
      </c>
      <c r="H119" s="40">
        <v>7</v>
      </c>
      <c r="I119" s="40">
        <v>5</v>
      </c>
      <c r="J119" s="40">
        <v>7</v>
      </c>
      <c r="L119" s="40">
        <v>5</v>
      </c>
      <c r="M119" s="40">
        <v>1</v>
      </c>
      <c r="O119" s="40">
        <v>2</v>
      </c>
      <c r="P119" s="40">
        <v>2</v>
      </c>
      <c r="Q119" s="40">
        <v>2</v>
      </c>
      <c r="V119" s="71"/>
      <c r="W119" s="38"/>
      <c r="X119" s="39"/>
      <c r="Y119" s="51"/>
    </row>
    <row r="120" spans="1:25" ht="12.75">
      <c r="A120" s="44" t="s">
        <v>51</v>
      </c>
      <c r="B120" s="44" t="s">
        <v>29</v>
      </c>
      <c r="C120" s="44">
        <v>2005</v>
      </c>
      <c r="D120" s="45">
        <v>5244749</v>
      </c>
      <c r="E120" s="39">
        <v>27</v>
      </c>
      <c r="F120" s="40">
        <v>11</v>
      </c>
      <c r="G120" s="40">
        <v>27</v>
      </c>
      <c r="H120" s="40">
        <v>28</v>
      </c>
      <c r="I120" s="40">
        <v>7</v>
      </c>
      <c r="J120" s="40">
        <v>17</v>
      </c>
      <c r="L120" s="40">
        <v>29</v>
      </c>
      <c r="M120" s="40">
        <v>7</v>
      </c>
      <c r="O120" s="40">
        <v>1</v>
      </c>
      <c r="P120" s="40">
        <v>0</v>
      </c>
      <c r="Q120" s="40">
        <v>0</v>
      </c>
      <c r="V120" s="71"/>
      <c r="W120" s="38"/>
      <c r="X120" s="39"/>
      <c r="Y120" s="51"/>
    </row>
    <row r="121" spans="1:25" ht="12.75">
      <c r="A121" s="44" t="s">
        <v>52</v>
      </c>
      <c r="B121" s="44" t="s">
        <v>29</v>
      </c>
      <c r="C121" s="44">
        <v>2005</v>
      </c>
      <c r="D121" s="45">
        <v>61538322</v>
      </c>
      <c r="E121" s="39">
        <v>521</v>
      </c>
      <c r="F121" s="40">
        <v>325</v>
      </c>
      <c r="G121" s="40">
        <v>521</v>
      </c>
      <c r="H121" s="40">
        <v>0</v>
      </c>
      <c r="I121" s="40">
        <v>100</v>
      </c>
      <c r="J121" s="40">
        <v>475</v>
      </c>
      <c r="K121" s="40">
        <v>32</v>
      </c>
      <c r="L121" s="40">
        <v>355</v>
      </c>
      <c r="M121" s="40">
        <v>54</v>
      </c>
      <c r="O121" s="40">
        <v>0</v>
      </c>
      <c r="P121" s="40">
        <v>0</v>
      </c>
      <c r="Q121" s="40">
        <v>0</v>
      </c>
      <c r="V121" s="71"/>
      <c r="W121" s="38"/>
      <c r="X121" s="39"/>
      <c r="Y121" s="51"/>
    </row>
    <row r="122" spans="1:25" ht="12.75">
      <c r="A122" s="44" t="s">
        <v>61</v>
      </c>
      <c r="B122" s="44" t="s">
        <v>29</v>
      </c>
      <c r="C122" s="44">
        <v>2005</v>
      </c>
      <c r="D122" s="48">
        <v>2114550</v>
      </c>
      <c r="E122" s="39">
        <v>15</v>
      </c>
      <c r="F122" s="40">
        <v>21</v>
      </c>
      <c r="G122" s="40">
        <v>15</v>
      </c>
      <c r="H122" s="40">
        <v>15</v>
      </c>
      <c r="I122" s="40">
        <v>14</v>
      </c>
      <c r="J122" s="40">
        <v>13</v>
      </c>
      <c r="L122" s="40">
        <v>14</v>
      </c>
      <c r="M122" s="40">
        <v>0</v>
      </c>
      <c r="O122" s="40">
        <v>0</v>
      </c>
      <c r="P122" s="40">
        <v>0</v>
      </c>
      <c r="Q122" s="40">
        <v>0</v>
      </c>
      <c r="V122" s="71"/>
      <c r="W122" s="38"/>
      <c r="X122" s="39"/>
      <c r="Y122" s="50"/>
    </row>
    <row r="123" spans="1:25" ht="12.75">
      <c r="A123" s="44" t="s">
        <v>47</v>
      </c>
      <c r="B123" s="44" t="s">
        <v>29</v>
      </c>
      <c r="C123" s="44">
        <v>2005</v>
      </c>
      <c r="D123" s="45">
        <v>82369552</v>
      </c>
      <c r="E123" s="39">
        <v>467</v>
      </c>
      <c r="F123" s="40">
        <v>205</v>
      </c>
      <c r="G123" s="40">
        <v>467</v>
      </c>
      <c r="H123" s="40">
        <v>437</v>
      </c>
      <c r="I123" s="40">
        <v>173</v>
      </c>
      <c r="J123" s="40">
        <v>301</v>
      </c>
      <c r="K123" s="40">
        <v>132</v>
      </c>
      <c r="L123" s="40">
        <v>466</v>
      </c>
      <c r="M123" s="40">
        <v>52</v>
      </c>
      <c r="O123" s="40">
        <v>119</v>
      </c>
      <c r="P123" s="40">
        <v>121</v>
      </c>
      <c r="Q123" s="40">
        <v>71</v>
      </c>
      <c r="V123" s="71"/>
      <c r="W123" s="38"/>
      <c r="X123" s="39"/>
      <c r="Y123" s="51"/>
    </row>
    <row r="124" spans="1:25" ht="12.75">
      <c r="A124" s="44" t="s">
        <v>53</v>
      </c>
      <c r="B124" s="44" t="s">
        <v>29</v>
      </c>
      <c r="C124" s="44">
        <v>2005</v>
      </c>
      <c r="D124" s="45">
        <v>10722816</v>
      </c>
      <c r="E124" s="39">
        <v>25</v>
      </c>
      <c r="F124" s="40">
        <v>13</v>
      </c>
      <c r="G124" s="40">
        <v>25</v>
      </c>
      <c r="H124" s="40">
        <v>25</v>
      </c>
      <c r="I124" s="40">
        <v>11</v>
      </c>
      <c r="J124" s="40">
        <v>24</v>
      </c>
      <c r="K124" s="40">
        <v>1</v>
      </c>
      <c r="L124" s="40">
        <v>16</v>
      </c>
      <c r="M124" s="40">
        <v>3</v>
      </c>
      <c r="O124" s="40">
        <v>0</v>
      </c>
      <c r="P124" s="40">
        <v>0</v>
      </c>
      <c r="Q124" s="40">
        <v>0</v>
      </c>
      <c r="V124" s="71"/>
      <c r="W124" s="38"/>
      <c r="X124" s="39"/>
      <c r="Y124" s="51"/>
    </row>
    <row r="125" spans="1:25" ht="12.75">
      <c r="A125" s="44" t="s">
        <v>54</v>
      </c>
      <c r="B125" s="44" t="s">
        <v>29</v>
      </c>
      <c r="C125" s="44">
        <v>2005</v>
      </c>
      <c r="D125" s="45">
        <v>9930915</v>
      </c>
      <c r="E125" s="39">
        <v>25</v>
      </c>
      <c r="F125" s="40">
        <v>25</v>
      </c>
      <c r="G125" s="40">
        <v>25</v>
      </c>
      <c r="H125" s="40">
        <v>24</v>
      </c>
      <c r="I125" s="40">
        <v>21</v>
      </c>
      <c r="J125" s="40">
        <v>17</v>
      </c>
      <c r="K125" s="40">
        <v>11</v>
      </c>
      <c r="L125" s="40">
        <v>25</v>
      </c>
      <c r="M125" s="40">
        <v>3</v>
      </c>
      <c r="O125" s="40">
        <v>0</v>
      </c>
      <c r="P125" s="40">
        <v>0</v>
      </c>
      <c r="Q125" s="40">
        <v>0</v>
      </c>
      <c r="V125" s="71"/>
      <c r="W125" s="38"/>
      <c r="X125" s="39"/>
      <c r="Y125" s="51"/>
    </row>
    <row r="126" spans="1:25" ht="12.75">
      <c r="A126" s="44" t="s">
        <v>56</v>
      </c>
      <c r="B126" s="44" t="s">
        <v>29</v>
      </c>
      <c r="C126" s="44">
        <v>2005</v>
      </c>
      <c r="D126" s="45">
        <v>304367</v>
      </c>
      <c r="E126" s="39">
        <v>2</v>
      </c>
      <c r="F126" s="40">
        <v>1</v>
      </c>
      <c r="G126" s="40">
        <v>2</v>
      </c>
      <c r="H126" s="40">
        <v>2</v>
      </c>
      <c r="I126" s="40">
        <v>1</v>
      </c>
      <c r="J126" s="40">
        <v>3</v>
      </c>
      <c r="K126" s="40">
        <v>2</v>
      </c>
      <c r="L126" s="40">
        <v>3</v>
      </c>
      <c r="M126" s="40">
        <v>1</v>
      </c>
      <c r="O126" s="40">
        <v>0</v>
      </c>
      <c r="P126" s="40">
        <v>0</v>
      </c>
      <c r="Q126" s="40">
        <v>0</v>
      </c>
      <c r="V126" s="71"/>
      <c r="W126" s="38"/>
      <c r="X126" s="39"/>
      <c r="Y126" s="51"/>
    </row>
    <row r="127" spans="1:25" ht="12.75">
      <c r="A127" s="44" t="s">
        <v>55</v>
      </c>
      <c r="B127" s="44" t="s">
        <v>29</v>
      </c>
      <c r="C127" s="44">
        <v>2005</v>
      </c>
      <c r="D127" s="45">
        <v>4156119</v>
      </c>
      <c r="E127" s="39">
        <v>8</v>
      </c>
      <c r="F127" s="40">
        <v>8</v>
      </c>
      <c r="G127" s="40">
        <v>8</v>
      </c>
      <c r="H127" s="40">
        <v>8</v>
      </c>
      <c r="I127" s="40">
        <v>7</v>
      </c>
      <c r="J127" s="40">
        <v>8</v>
      </c>
      <c r="K127" s="40">
        <v>5</v>
      </c>
      <c r="L127" s="40">
        <v>17</v>
      </c>
      <c r="M127" s="40">
        <v>1</v>
      </c>
      <c r="O127" s="40">
        <v>10</v>
      </c>
      <c r="P127" s="40">
        <v>1</v>
      </c>
      <c r="Q127" s="40">
        <v>0</v>
      </c>
      <c r="V127" s="71"/>
      <c r="W127" s="38"/>
      <c r="X127" s="39"/>
      <c r="Y127" s="51"/>
    </row>
    <row r="128" spans="1:25" ht="12.75">
      <c r="A128" s="44" t="s">
        <v>57</v>
      </c>
      <c r="B128" s="44" t="s">
        <v>29</v>
      </c>
      <c r="C128" s="44">
        <v>2005</v>
      </c>
      <c r="D128" s="45">
        <v>58145320</v>
      </c>
      <c r="E128" s="39">
        <v>549</v>
      </c>
      <c r="F128" s="40">
        <v>314</v>
      </c>
      <c r="G128" s="40">
        <v>549</v>
      </c>
      <c r="H128" s="40">
        <v>524</v>
      </c>
      <c r="I128" s="40">
        <v>339</v>
      </c>
      <c r="J128" s="40">
        <v>287</v>
      </c>
      <c r="K128" s="40">
        <v>211</v>
      </c>
      <c r="L128" s="40">
        <v>234</v>
      </c>
      <c r="M128" s="40">
        <v>38</v>
      </c>
      <c r="O128" s="40">
        <v>20</v>
      </c>
      <c r="P128" s="40">
        <v>20</v>
      </c>
      <c r="Q128" s="40">
        <v>19</v>
      </c>
      <c r="V128" s="71"/>
      <c r="W128" s="38"/>
      <c r="X128" s="39"/>
      <c r="Y128" s="51"/>
    </row>
    <row r="129" spans="1:25" ht="12.75">
      <c r="A129" s="44" t="s">
        <v>60</v>
      </c>
      <c r="B129" s="44" t="s">
        <v>29</v>
      </c>
      <c r="C129" s="44">
        <v>2005</v>
      </c>
      <c r="D129" s="45">
        <v>2245423</v>
      </c>
      <c r="E129" s="39">
        <v>9</v>
      </c>
      <c r="F129" s="40">
        <v>7</v>
      </c>
      <c r="G129" s="40">
        <v>9</v>
      </c>
      <c r="H129" s="40">
        <v>1</v>
      </c>
      <c r="I129" s="40">
        <v>1</v>
      </c>
      <c r="J129" s="40">
        <v>8</v>
      </c>
      <c r="K129" s="40">
        <v>6</v>
      </c>
      <c r="L129" s="40">
        <v>7</v>
      </c>
      <c r="M129" s="40">
        <v>4</v>
      </c>
      <c r="O129" s="40">
        <v>6</v>
      </c>
      <c r="P129" s="40">
        <v>6</v>
      </c>
      <c r="Q129" s="40">
        <v>2</v>
      </c>
      <c r="V129" s="71"/>
      <c r="W129" s="38"/>
      <c r="X129" s="39"/>
      <c r="Y129" s="51"/>
    </row>
    <row r="130" spans="1:29" ht="12.75">
      <c r="A130" s="44" t="s">
        <v>58</v>
      </c>
      <c r="B130" s="44" t="s">
        <v>29</v>
      </c>
      <c r="C130" s="44">
        <v>2005</v>
      </c>
      <c r="D130" s="45">
        <v>34498</v>
      </c>
      <c r="E130" s="39">
        <v>1</v>
      </c>
      <c r="F130" s="40">
        <v>0</v>
      </c>
      <c r="G130" s="40">
        <v>1</v>
      </c>
      <c r="H130" s="40">
        <v>1</v>
      </c>
      <c r="I130" s="40">
        <v>0</v>
      </c>
      <c r="J130" s="40">
        <v>1</v>
      </c>
      <c r="L130" s="40">
        <v>1</v>
      </c>
      <c r="M130" s="40">
        <v>0</v>
      </c>
      <c r="O130" s="40">
        <v>0</v>
      </c>
      <c r="P130" s="40">
        <v>0</v>
      </c>
      <c r="Q130" s="40">
        <v>0</v>
      </c>
      <c r="Z130" s="71"/>
      <c r="AA130" s="38"/>
      <c r="AB130" s="39"/>
      <c r="AC130" s="51"/>
    </row>
    <row r="131" spans="1:29" ht="12.75">
      <c r="A131" s="44" t="s">
        <v>59</v>
      </c>
      <c r="B131" s="44" t="s">
        <v>29</v>
      </c>
      <c r="C131" s="44">
        <v>2005</v>
      </c>
      <c r="D131" s="48">
        <v>3565205</v>
      </c>
      <c r="E131" s="39">
        <v>15</v>
      </c>
      <c r="F131" s="40">
        <v>12</v>
      </c>
      <c r="G131" s="40">
        <v>15</v>
      </c>
      <c r="H131" s="40">
        <v>12</v>
      </c>
      <c r="I131" s="40">
        <v>8</v>
      </c>
      <c r="J131" s="40">
        <v>13</v>
      </c>
      <c r="K131" s="40">
        <v>5</v>
      </c>
      <c r="L131" s="40">
        <v>13</v>
      </c>
      <c r="M131" s="40">
        <v>3</v>
      </c>
      <c r="O131" s="40">
        <v>4</v>
      </c>
      <c r="P131" s="40">
        <v>4</v>
      </c>
      <c r="Q131" s="40">
        <v>4</v>
      </c>
      <c r="Z131" s="71"/>
      <c r="AA131" s="38"/>
      <c r="AB131" s="39"/>
      <c r="AC131" s="50"/>
    </row>
    <row r="132" spans="1:29" ht="12.75">
      <c r="A132" s="44" t="s">
        <v>62</v>
      </c>
      <c r="B132" s="44" t="s">
        <v>29</v>
      </c>
      <c r="C132" s="44">
        <v>2005</v>
      </c>
      <c r="D132" s="45">
        <v>403532</v>
      </c>
      <c r="E132" s="39">
        <v>4</v>
      </c>
      <c r="F132" s="40">
        <v>4</v>
      </c>
      <c r="G132" s="40">
        <v>4</v>
      </c>
      <c r="H132" s="40">
        <v>4</v>
      </c>
      <c r="I132" s="40">
        <v>3</v>
      </c>
      <c r="J132" s="40">
        <v>4</v>
      </c>
      <c r="K132" s="40">
        <v>6</v>
      </c>
      <c r="L132" s="40">
        <v>4</v>
      </c>
      <c r="M132" s="40">
        <v>3</v>
      </c>
      <c r="O132" s="40">
        <v>3</v>
      </c>
      <c r="P132" s="40">
        <v>3</v>
      </c>
      <c r="Q132" s="40">
        <v>0</v>
      </c>
      <c r="Z132" s="71"/>
      <c r="AA132" s="38"/>
      <c r="AB132" s="39"/>
      <c r="AC132" s="51"/>
    </row>
    <row r="133" spans="1:29" ht="12.75">
      <c r="A133" s="44" t="s">
        <v>63</v>
      </c>
      <c r="B133" s="44" t="s">
        <v>29</v>
      </c>
      <c r="C133" s="44">
        <v>2005</v>
      </c>
      <c r="D133" s="48">
        <v>16645313</v>
      </c>
      <c r="E133" s="39">
        <v>55</v>
      </c>
      <c r="F133" s="40">
        <v>35</v>
      </c>
      <c r="G133" s="40">
        <v>55</v>
      </c>
      <c r="H133" s="40">
        <v>44</v>
      </c>
      <c r="I133" s="40">
        <v>22</v>
      </c>
      <c r="J133" s="40">
        <v>37</v>
      </c>
      <c r="K133" s="40">
        <v>16</v>
      </c>
      <c r="L133" s="40">
        <v>39</v>
      </c>
      <c r="M133" s="40">
        <v>0</v>
      </c>
      <c r="O133" s="40">
        <v>5</v>
      </c>
      <c r="P133" s="40">
        <v>5</v>
      </c>
      <c r="Q133" s="40">
        <v>0</v>
      </c>
      <c r="Z133" s="71"/>
      <c r="AA133" s="38"/>
      <c r="AB133" s="39"/>
      <c r="AC133" s="50"/>
    </row>
    <row r="134" spans="1:29" ht="12.75">
      <c r="A134" s="44" t="s">
        <v>64</v>
      </c>
      <c r="B134" s="44" t="s">
        <v>29</v>
      </c>
      <c r="C134" s="44">
        <v>2005</v>
      </c>
      <c r="D134" s="48">
        <v>4644457</v>
      </c>
      <c r="E134" s="39">
        <v>25</v>
      </c>
      <c r="F134" s="40">
        <v>7</v>
      </c>
      <c r="G134" s="40">
        <v>25</v>
      </c>
      <c r="H134" s="40">
        <v>21</v>
      </c>
      <c r="I134" s="40">
        <v>7</v>
      </c>
      <c r="J134" s="40">
        <v>10</v>
      </c>
      <c r="K134" s="40">
        <v>10</v>
      </c>
      <c r="L134" s="40">
        <v>24</v>
      </c>
      <c r="M134" s="40">
        <v>12</v>
      </c>
      <c r="O134" s="40">
        <v>0</v>
      </c>
      <c r="P134" s="40">
        <v>0</v>
      </c>
      <c r="Q134" s="40">
        <v>0</v>
      </c>
      <c r="Z134" s="71"/>
      <c r="AA134" s="38"/>
      <c r="AB134" s="39"/>
      <c r="AC134" s="50"/>
    </row>
    <row r="135" spans="1:29" ht="12.75">
      <c r="A135" s="44" t="s">
        <v>65</v>
      </c>
      <c r="B135" s="44" t="s">
        <v>29</v>
      </c>
      <c r="C135" s="44">
        <v>2005</v>
      </c>
      <c r="D135" s="48">
        <v>38500696</v>
      </c>
      <c r="E135" s="39">
        <v>145</v>
      </c>
      <c r="F135" s="40">
        <v>145</v>
      </c>
      <c r="G135" s="40">
        <v>145</v>
      </c>
      <c r="H135" s="40">
        <v>94</v>
      </c>
      <c r="I135" s="40">
        <v>57</v>
      </c>
      <c r="J135" s="40">
        <v>59</v>
      </c>
      <c r="K135" s="40">
        <v>19</v>
      </c>
      <c r="L135" s="40">
        <v>203</v>
      </c>
      <c r="M135" s="40">
        <v>6</v>
      </c>
      <c r="O135" s="40">
        <v>68</v>
      </c>
      <c r="P135" s="40">
        <v>28</v>
      </c>
      <c r="Q135" s="40">
        <v>20</v>
      </c>
      <c r="Z135" s="71"/>
      <c r="AA135" s="38"/>
      <c r="AB135" s="39"/>
      <c r="AC135" s="50"/>
    </row>
    <row r="136" spans="1:29" ht="12.75">
      <c r="A136" s="44" t="s">
        <v>66</v>
      </c>
      <c r="B136" s="44" t="s">
        <v>29</v>
      </c>
      <c r="C136" s="44">
        <v>2005</v>
      </c>
      <c r="D136" s="48">
        <v>10676910</v>
      </c>
      <c r="E136" s="39">
        <v>63</v>
      </c>
      <c r="F136" s="40">
        <v>47</v>
      </c>
      <c r="G136" s="40">
        <v>63</v>
      </c>
      <c r="H136" s="40">
        <v>63</v>
      </c>
      <c r="I136" s="40">
        <v>40</v>
      </c>
      <c r="J136" s="40">
        <v>46</v>
      </c>
      <c r="K136" s="40">
        <v>7</v>
      </c>
      <c r="L136" s="40">
        <v>53</v>
      </c>
      <c r="M136" s="40">
        <v>17</v>
      </c>
      <c r="O136" s="40">
        <v>0</v>
      </c>
      <c r="P136" s="40">
        <v>0</v>
      </c>
      <c r="Q136" s="40">
        <v>0</v>
      </c>
      <c r="Z136" s="71"/>
      <c r="AA136" s="38"/>
      <c r="AB136" s="39"/>
      <c r="AC136" s="50"/>
    </row>
    <row r="137" spans="1:29" ht="12.75">
      <c r="A137" s="44" t="s">
        <v>67</v>
      </c>
      <c r="B137" s="44" t="s">
        <v>29</v>
      </c>
      <c r="C137" s="44">
        <v>2005</v>
      </c>
      <c r="D137" s="48">
        <v>22246862</v>
      </c>
      <c r="E137" s="39">
        <v>32</v>
      </c>
      <c r="F137" s="40">
        <v>28</v>
      </c>
      <c r="G137" s="40">
        <v>32</v>
      </c>
      <c r="H137" s="40">
        <v>21</v>
      </c>
      <c r="I137" s="40">
        <v>16</v>
      </c>
      <c r="J137" s="40">
        <v>26</v>
      </c>
      <c r="K137" s="40">
        <v>6</v>
      </c>
      <c r="L137" s="40">
        <v>31</v>
      </c>
      <c r="M137" s="40">
        <v>3</v>
      </c>
      <c r="O137" s="40">
        <v>22</v>
      </c>
      <c r="P137" s="40">
        <v>2</v>
      </c>
      <c r="Q137" s="40">
        <v>0</v>
      </c>
      <c r="Z137" s="71"/>
      <c r="AA137" s="38"/>
      <c r="AB137" s="39"/>
      <c r="AC137" s="50"/>
    </row>
    <row r="138" spans="1:19" ht="12.75">
      <c r="A138" s="38" t="s">
        <v>447</v>
      </c>
      <c r="B138" s="44" t="s">
        <v>29</v>
      </c>
      <c r="D138" s="49">
        <v>142200000</v>
      </c>
      <c r="E138" s="38">
        <v>691</v>
      </c>
      <c r="F138" s="38"/>
      <c r="G138" s="38"/>
      <c r="H138" s="38"/>
      <c r="I138" s="38"/>
      <c r="J138" s="38"/>
      <c r="L138" s="38"/>
      <c r="M138" s="38"/>
      <c r="N138" s="38"/>
      <c r="O138" s="38"/>
      <c r="P138" s="38"/>
      <c r="Q138" s="38"/>
      <c r="R138" s="38"/>
      <c r="S138" s="38"/>
    </row>
    <row r="139" spans="1:29" ht="12.75">
      <c r="A139" s="44" t="s">
        <v>68</v>
      </c>
      <c r="B139" s="44" t="s">
        <v>29</v>
      </c>
      <c r="C139" s="44">
        <v>2005</v>
      </c>
      <c r="D139" s="48">
        <v>7500000</v>
      </c>
      <c r="E139" s="39">
        <v>22</v>
      </c>
      <c r="F139" s="40">
        <v>23</v>
      </c>
      <c r="G139" s="40">
        <v>22</v>
      </c>
      <c r="H139" s="40">
        <v>3</v>
      </c>
      <c r="I139" s="40">
        <v>1</v>
      </c>
      <c r="J139" s="40">
        <v>1</v>
      </c>
      <c r="K139" s="40">
        <v>1</v>
      </c>
      <c r="L139" s="40">
        <v>1</v>
      </c>
      <c r="M139" s="40">
        <v>0</v>
      </c>
      <c r="O139" s="40">
        <v>0</v>
      </c>
      <c r="P139" s="40">
        <v>0</v>
      </c>
      <c r="Q139" s="40">
        <v>0</v>
      </c>
      <c r="Z139" s="71"/>
      <c r="AA139" s="38"/>
      <c r="AB139" s="39"/>
      <c r="AC139" s="50"/>
    </row>
    <row r="140" spans="1:29" ht="12.75">
      <c r="A140" s="44" t="s">
        <v>71</v>
      </c>
      <c r="B140" s="44" t="s">
        <v>29</v>
      </c>
      <c r="C140" s="44">
        <v>2005</v>
      </c>
      <c r="D140" s="48">
        <f>5.4*10^6</f>
        <v>5400000</v>
      </c>
      <c r="E140" s="39">
        <v>13</v>
      </c>
      <c r="F140" s="40">
        <v>12</v>
      </c>
      <c r="G140" s="40">
        <v>13</v>
      </c>
      <c r="H140" s="40">
        <v>0</v>
      </c>
      <c r="I140" s="40">
        <v>11</v>
      </c>
      <c r="J140" s="40">
        <v>13</v>
      </c>
      <c r="K140" s="40">
        <v>10</v>
      </c>
      <c r="L140" s="40">
        <v>27</v>
      </c>
      <c r="M140" s="40">
        <v>4</v>
      </c>
      <c r="O140" s="40">
        <v>6</v>
      </c>
      <c r="P140" s="40">
        <v>6</v>
      </c>
      <c r="Q140" s="40">
        <v>0</v>
      </c>
      <c r="Z140" s="71"/>
      <c r="AA140" s="38"/>
      <c r="AB140" s="39"/>
      <c r="AC140" s="50"/>
    </row>
    <row r="141" spans="1:29" ht="12.75">
      <c r="A141" s="44" t="s">
        <v>70</v>
      </c>
      <c r="B141" s="44" t="s">
        <v>29</v>
      </c>
      <c r="C141" s="44">
        <v>2005</v>
      </c>
      <c r="D141" s="48">
        <v>2007711</v>
      </c>
      <c r="E141" s="39">
        <v>10</v>
      </c>
      <c r="F141" s="40">
        <v>21</v>
      </c>
      <c r="G141" s="40">
        <v>10</v>
      </c>
      <c r="H141" s="40">
        <v>10</v>
      </c>
      <c r="I141" s="40">
        <v>5</v>
      </c>
      <c r="J141" s="40">
        <v>11</v>
      </c>
      <c r="L141" s="40">
        <v>10</v>
      </c>
      <c r="M141" s="40">
        <v>0</v>
      </c>
      <c r="O141" s="40">
        <v>0</v>
      </c>
      <c r="P141" s="40">
        <v>0</v>
      </c>
      <c r="Q141" s="40">
        <v>0</v>
      </c>
      <c r="Z141" s="71"/>
      <c r="AA141" s="38"/>
      <c r="AB141" s="39"/>
      <c r="AC141" s="50"/>
    </row>
    <row r="142" spans="1:29" ht="12.75">
      <c r="A142" s="44" t="s">
        <v>50</v>
      </c>
      <c r="B142" s="44" t="s">
        <v>29</v>
      </c>
      <c r="C142" s="44">
        <v>2005</v>
      </c>
      <c r="D142" s="45">
        <v>40491052</v>
      </c>
      <c r="E142" s="39">
        <v>141</v>
      </c>
      <c r="F142" s="40">
        <v>398</v>
      </c>
      <c r="G142" s="40">
        <v>141</v>
      </c>
      <c r="H142" s="40">
        <v>136</v>
      </c>
      <c r="I142" s="40">
        <v>58</v>
      </c>
      <c r="J142" s="40">
        <v>120</v>
      </c>
      <c r="K142" s="40">
        <v>86</v>
      </c>
      <c r="L142" s="40">
        <v>298</v>
      </c>
      <c r="M142" s="40">
        <v>14</v>
      </c>
      <c r="O142" s="40">
        <v>28</v>
      </c>
      <c r="P142" s="40">
        <v>23</v>
      </c>
      <c r="Q142" s="40">
        <v>5</v>
      </c>
      <c r="Z142" s="71"/>
      <c r="AA142" s="38"/>
      <c r="AB142" s="39"/>
      <c r="AC142" s="51"/>
    </row>
    <row r="143" spans="1:29" ht="12.75">
      <c r="A143" s="44" t="s">
        <v>69</v>
      </c>
      <c r="B143" s="44" t="s">
        <v>29</v>
      </c>
      <c r="C143" s="44">
        <v>2005</v>
      </c>
      <c r="D143" s="48">
        <v>9045389</v>
      </c>
      <c r="E143" s="39">
        <v>31</v>
      </c>
      <c r="F143" s="40">
        <v>8</v>
      </c>
      <c r="G143" s="40">
        <v>31</v>
      </c>
      <c r="H143" s="40">
        <v>9</v>
      </c>
      <c r="I143" s="40">
        <v>4</v>
      </c>
      <c r="J143" s="40">
        <v>15</v>
      </c>
      <c r="K143" s="40">
        <v>12</v>
      </c>
      <c r="L143" s="40">
        <v>35</v>
      </c>
      <c r="M143" s="40">
        <v>11</v>
      </c>
      <c r="O143" s="40">
        <v>0</v>
      </c>
      <c r="P143" s="40">
        <v>0</v>
      </c>
      <c r="Q143" s="40">
        <v>0</v>
      </c>
      <c r="Z143" s="71"/>
      <c r="AA143" s="38"/>
      <c r="AB143" s="39"/>
      <c r="AC143" s="50"/>
    </row>
    <row r="144" spans="1:29" ht="12.75">
      <c r="A144" s="44" t="s">
        <v>44</v>
      </c>
      <c r="B144" s="44" t="s">
        <v>29</v>
      </c>
      <c r="C144" s="44">
        <v>2005</v>
      </c>
      <c r="D144" s="45">
        <v>7581520</v>
      </c>
      <c r="E144" s="39">
        <v>23</v>
      </c>
      <c r="F144" s="40">
        <v>11</v>
      </c>
      <c r="G144" s="40">
        <v>23</v>
      </c>
      <c r="H144" s="40">
        <v>23</v>
      </c>
      <c r="I144" s="40">
        <v>9</v>
      </c>
      <c r="J144" s="40">
        <v>23</v>
      </c>
      <c r="K144" s="40">
        <v>7</v>
      </c>
      <c r="L144" s="40">
        <v>23</v>
      </c>
      <c r="M144" s="40">
        <v>0</v>
      </c>
      <c r="O144" s="40">
        <v>0</v>
      </c>
      <c r="P144" s="40">
        <v>0</v>
      </c>
      <c r="Q144" s="40">
        <v>0</v>
      </c>
      <c r="Z144" s="71"/>
      <c r="AA144" s="38"/>
      <c r="AB144" s="39"/>
      <c r="AC144" s="51"/>
    </row>
    <row r="145" spans="1:29" ht="12.75">
      <c r="A145" s="44" t="s">
        <v>28</v>
      </c>
      <c r="B145" s="44" t="s">
        <v>29</v>
      </c>
      <c r="C145" s="44">
        <v>2005</v>
      </c>
      <c r="D145" s="45">
        <v>60943912</v>
      </c>
      <c r="E145" s="39">
        <v>152</v>
      </c>
      <c r="F145" s="40">
        <v>36</v>
      </c>
      <c r="G145" s="40">
        <v>54</v>
      </c>
      <c r="H145" s="40">
        <v>54</v>
      </c>
      <c r="I145" s="40">
        <v>37</v>
      </c>
      <c r="J145" s="40">
        <v>45</v>
      </c>
      <c r="K145" s="40">
        <v>22</v>
      </c>
      <c r="L145" s="40">
        <v>76</v>
      </c>
      <c r="M145" s="40">
        <v>7</v>
      </c>
      <c r="O145" s="40">
        <v>24</v>
      </c>
      <c r="P145" s="40">
        <v>28</v>
      </c>
      <c r="Q145" s="40">
        <v>20</v>
      </c>
      <c r="Z145" s="71"/>
      <c r="AA145" s="38"/>
      <c r="AB145" s="39"/>
      <c r="AC145" s="51"/>
    </row>
    <row r="146" spans="1:27" ht="12.75">
      <c r="A146" s="41" t="s">
        <v>27</v>
      </c>
      <c r="B146" s="41" t="s">
        <v>205</v>
      </c>
      <c r="C146" s="41" t="s">
        <v>450</v>
      </c>
      <c r="D146" s="51">
        <v>33212696</v>
      </c>
      <c r="E146" s="39">
        <v>308</v>
      </c>
      <c r="F146" s="40">
        <v>308</v>
      </c>
      <c r="G146" s="40">
        <v>308</v>
      </c>
      <c r="I146" s="40">
        <v>308</v>
      </c>
      <c r="J146" s="40">
        <v>308</v>
      </c>
      <c r="K146" s="40">
        <v>308</v>
      </c>
      <c r="M146" s="40">
        <v>308</v>
      </c>
      <c r="S146" s="40">
        <f>29+152</f>
        <v>181</v>
      </c>
      <c r="X146" s="38"/>
      <c r="Y146" s="38"/>
      <c r="Z146" s="38"/>
      <c r="AA146" s="38"/>
    </row>
    <row r="147" spans="1:27" ht="12.75">
      <c r="A147" s="41" t="s">
        <v>26</v>
      </c>
      <c r="B147" s="41" t="s">
        <v>205</v>
      </c>
      <c r="C147" s="41" t="s">
        <v>449</v>
      </c>
      <c r="D147" s="51">
        <v>304059724</v>
      </c>
      <c r="E147" s="39">
        <f>62+49</f>
        <v>111</v>
      </c>
      <c r="F147" s="40">
        <f>62+49</f>
        <v>111</v>
      </c>
      <c r="H147" s="40">
        <f>62+49</f>
        <v>111</v>
      </c>
      <c r="I147" s="40">
        <f>62+49</f>
        <v>111</v>
      </c>
      <c r="J147" s="40">
        <f>62+49</f>
        <v>111</v>
      </c>
      <c r="K147" s="40">
        <v>111</v>
      </c>
      <c r="L147" s="40">
        <f>62+49</f>
        <v>111</v>
      </c>
      <c r="N147" s="40">
        <f>62+49</f>
        <v>111</v>
      </c>
      <c r="X147" s="38"/>
      <c r="Y147" s="38"/>
      <c r="Z147" s="38"/>
      <c r="AA147" s="38"/>
    </row>
    <row r="148" spans="1:27" ht="12.75">
      <c r="A148" s="41" t="s">
        <v>25</v>
      </c>
      <c r="B148" s="41" t="s">
        <v>205</v>
      </c>
      <c r="C148" s="40">
        <v>1978</v>
      </c>
      <c r="D148" s="51">
        <v>109955400</v>
      </c>
      <c r="E148" s="39">
        <v>3485</v>
      </c>
      <c r="F148" s="40">
        <v>3202</v>
      </c>
      <c r="G148" s="40">
        <v>3183</v>
      </c>
      <c r="H148" s="40">
        <v>3183</v>
      </c>
      <c r="I148" s="40">
        <v>3108</v>
      </c>
      <c r="J148" s="40">
        <v>3156</v>
      </c>
      <c r="K148" s="40">
        <v>75</v>
      </c>
      <c r="L148" s="40">
        <v>3185</v>
      </c>
      <c r="M148" s="40">
        <v>3485</v>
      </c>
      <c r="N148" s="40">
        <v>0</v>
      </c>
      <c r="O148" s="40">
        <v>3300</v>
      </c>
      <c r="P148" s="40">
        <v>0</v>
      </c>
      <c r="Q148" s="40">
        <v>20</v>
      </c>
      <c r="R148" s="40">
        <v>0</v>
      </c>
      <c r="S148" s="41">
        <f>615+14</f>
        <v>629</v>
      </c>
      <c r="X148" s="38"/>
      <c r="Y148" s="38"/>
      <c r="Z148" s="38"/>
      <c r="AA148" s="38"/>
    </row>
    <row r="149" ht="12.75"/>
    <row r="150" ht="12.75"/>
    <row r="151" spans="1:27" ht="12.75">
      <c r="A151" s="41"/>
      <c r="B151" s="41"/>
      <c r="D151" s="51"/>
      <c r="E151" s="39"/>
      <c r="X151" s="38"/>
      <c r="Y151" s="38"/>
      <c r="Z151" s="38"/>
      <c r="AA151" s="38"/>
    </row>
    <row r="152" spans="1:27" ht="12.75">
      <c r="A152" s="41"/>
      <c r="B152" s="41"/>
      <c r="D152" s="51"/>
      <c r="E152" s="39"/>
      <c r="X152" s="38"/>
      <c r="Y152" s="38"/>
      <c r="Z152" s="38"/>
      <c r="AA152" s="38"/>
    </row>
    <row r="153" spans="1:27" ht="12.75">
      <c r="A153" s="41"/>
      <c r="B153" s="41"/>
      <c r="D153" s="51"/>
      <c r="E153" s="39"/>
      <c r="X153" s="38"/>
      <c r="Y153" s="38"/>
      <c r="Z153" s="38"/>
      <c r="AA153" s="38"/>
    </row>
    <row r="154" spans="1:24" ht="12.75">
      <c r="A154" s="41"/>
      <c r="B154" s="41"/>
      <c r="D154" s="51"/>
      <c r="E154" s="39"/>
      <c r="U154" s="38"/>
      <c r="V154" s="38"/>
      <c r="W154" s="38"/>
      <c r="X154" s="38"/>
    </row>
    <row r="155" spans="2:21" ht="12.75">
      <c r="B155" s="41" t="s">
        <v>200</v>
      </c>
      <c r="E155" s="42" t="s">
        <v>439</v>
      </c>
      <c r="F155" s="42" t="s">
        <v>458</v>
      </c>
      <c r="G155" s="42" t="s">
        <v>459</v>
      </c>
      <c r="H155" s="42" t="s">
        <v>441</v>
      </c>
      <c r="I155" s="42" t="s">
        <v>301</v>
      </c>
      <c r="J155" s="42" t="s">
        <v>307</v>
      </c>
      <c r="K155" s="42" t="s">
        <v>217</v>
      </c>
      <c r="L155" s="42" t="s">
        <v>457</v>
      </c>
      <c r="M155" s="42" t="s">
        <v>455</v>
      </c>
      <c r="N155" s="42" t="s">
        <v>485</v>
      </c>
      <c r="O155" s="42" t="s">
        <v>550</v>
      </c>
      <c r="P155" s="42" t="s">
        <v>474</v>
      </c>
      <c r="Q155" s="42" t="s">
        <v>442</v>
      </c>
      <c r="R155" s="43" t="s">
        <v>475</v>
      </c>
      <c r="S155" s="43" t="s">
        <v>465</v>
      </c>
      <c r="U155" s="58" t="s">
        <v>472</v>
      </c>
    </row>
    <row r="156" spans="2:21" s="42" customFormat="1" ht="12.75">
      <c r="B156" s="52" t="s">
        <v>213</v>
      </c>
      <c r="C156" s="52"/>
      <c r="D156" s="53">
        <f>SUM(D3:D62)</f>
        <v>998873281</v>
      </c>
      <c r="E156" s="53">
        <f aca="true" t="shared" si="0" ref="E156:S156">SUM(E3:E62)</f>
        <v>419</v>
      </c>
      <c r="F156" s="53">
        <f t="shared" si="0"/>
        <v>400</v>
      </c>
      <c r="G156" s="53">
        <f t="shared" si="0"/>
        <v>116</v>
      </c>
      <c r="H156" s="53">
        <f t="shared" si="0"/>
        <v>285</v>
      </c>
      <c r="I156" s="53">
        <f t="shared" si="0"/>
        <v>346</v>
      </c>
      <c r="J156" s="53">
        <f t="shared" si="0"/>
        <v>337</v>
      </c>
      <c r="K156" s="53">
        <f t="shared" si="0"/>
        <v>327</v>
      </c>
      <c r="L156" s="53">
        <f t="shared" si="0"/>
        <v>373</v>
      </c>
      <c r="M156" s="53">
        <f t="shared" si="0"/>
        <v>53</v>
      </c>
      <c r="N156" s="53">
        <f t="shared" si="0"/>
        <v>290</v>
      </c>
      <c r="O156" s="53">
        <f t="shared" si="0"/>
        <v>20</v>
      </c>
      <c r="P156" s="53">
        <f t="shared" si="0"/>
        <v>0</v>
      </c>
      <c r="Q156" s="53">
        <f t="shared" si="0"/>
        <v>0</v>
      </c>
      <c r="R156" s="53">
        <f t="shared" si="0"/>
        <v>0</v>
      </c>
      <c r="S156" s="53">
        <f t="shared" si="0"/>
        <v>26</v>
      </c>
      <c r="U156" s="58">
        <f>1000000*E156/D156</f>
        <v>0.4194726277796993</v>
      </c>
    </row>
    <row r="157" spans="1:21" s="42" customFormat="1" ht="12.75">
      <c r="A157" s="43"/>
      <c r="B157" s="54" t="s">
        <v>468</v>
      </c>
      <c r="C157" s="55"/>
      <c r="D157" s="56">
        <f>SUM(D63:D85)</f>
        <v>3469631355</v>
      </c>
      <c r="E157" s="56">
        <f aca="true" t="shared" si="1" ref="E157:S157">SUM(E63:E85)</f>
        <v>3407</v>
      </c>
      <c r="F157" s="56">
        <f t="shared" si="1"/>
        <v>2897</v>
      </c>
      <c r="G157" s="56">
        <f t="shared" si="1"/>
        <v>3290</v>
      </c>
      <c r="H157" s="56">
        <f t="shared" si="1"/>
        <v>559</v>
      </c>
      <c r="I157" s="56">
        <f t="shared" si="1"/>
        <v>1493</v>
      </c>
      <c r="J157" s="56">
        <f t="shared" si="1"/>
        <v>2288</v>
      </c>
      <c r="K157" s="56">
        <f t="shared" si="1"/>
        <v>13</v>
      </c>
      <c r="L157" s="56">
        <f t="shared" si="1"/>
        <v>996</v>
      </c>
      <c r="M157" s="56">
        <f t="shared" si="1"/>
        <v>4</v>
      </c>
      <c r="N157" s="56">
        <f t="shared" si="1"/>
        <v>2969</v>
      </c>
      <c r="O157" s="56">
        <f t="shared" si="1"/>
        <v>588</v>
      </c>
      <c r="P157" s="56">
        <f t="shared" si="1"/>
        <v>0</v>
      </c>
      <c r="Q157" s="56">
        <f t="shared" si="1"/>
        <v>33</v>
      </c>
      <c r="R157" s="56">
        <f t="shared" si="1"/>
        <v>0</v>
      </c>
      <c r="S157" s="56">
        <f t="shared" si="1"/>
        <v>592</v>
      </c>
      <c r="U157" s="58">
        <f aca="true" t="shared" si="2" ref="U157:U162">1000000*E157/D157</f>
        <v>0.9819487004261293</v>
      </c>
    </row>
    <row r="158" spans="2:21" s="42" customFormat="1" ht="12.75">
      <c r="B158" s="52" t="s">
        <v>469</v>
      </c>
      <c r="C158" s="52"/>
      <c r="D158" s="53">
        <f>SUM(D86:D111)</f>
        <v>524974136</v>
      </c>
      <c r="E158" s="53">
        <f aca="true" t="shared" si="3" ref="E158:S158">SUM(E86:E111)</f>
        <v>191</v>
      </c>
      <c r="F158" s="53">
        <f t="shared" si="3"/>
        <v>83</v>
      </c>
      <c r="G158" s="53">
        <f t="shared" si="3"/>
        <v>77</v>
      </c>
      <c r="H158" s="53">
        <f t="shared" si="3"/>
        <v>60</v>
      </c>
      <c r="I158" s="53">
        <f t="shared" si="3"/>
        <v>137</v>
      </c>
      <c r="J158" s="53">
        <f t="shared" si="3"/>
        <v>47</v>
      </c>
      <c r="K158" s="53">
        <f t="shared" si="3"/>
        <v>42</v>
      </c>
      <c r="L158" s="53">
        <f t="shared" si="3"/>
        <v>33</v>
      </c>
      <c r="M158" s="53">
        <f t="shared" si="3"/>
        <v>44</v>
      </c>
      <c r="N158" s="53">
        <f t="shared" si="3"/>
        <v>13</v>
      </c>
      <c r="O158" s="53">
        <f t="shared" si="3"/>
        <v>4</v>
      </c>
      <c r="P158" s="53">
        <f t="shared" si="3"/>
        <v>52</v>
      </c>
      <c r="Q158" s="53">
        <f t="shared" si="3"/>
        <v>0</v>
      </c>
      <c r="R158" s="53">
        <f t="shared" si="3"/>
        <v>52</v>
      </c>
      <c r="S158" s="53">
        <f t="shared" si="3"/>
        <v>52</v>
      </c>
      <c r="U158" s="58">
        <f t="shared" si="2"/>
        <v>0.3638274476821083</v>
      </c>
    </row>
    <row r="159" spans="2:21" s="42" customFormat="1" ht="12" customHeight="1">
      <c r="B159" s="54" t="s">
        <v>29</v>
      </c>
      <c r="C159" s="52"/>
      <c r="D159" s="53">
        <f>SUM(D112:D145)</f>
        <v>656326210</v>
      </c>
      <c r="E159" s="53">
        <f aca="true" t="shared" si="4" ref="E159:S159">SUM(E112:E145)</f>
        <v>3418</v>
      </c>
      <c r="F159" s="53">
        <f t="shared" si="4"/>
        <v>2013</v>
      </c>
      <c r="G159" s="53">
        <f t="shared" si="4"/>
        <v>2629</v>
      </c>
      <c r="H159" s="53">
        <f t="shared" si="4"/>
        <v>1906</v>
      </c>
      <c r="I159" s="53">
        <f t="shared" si="4"/>
        <v>1069</v>
      </c>
      <c r="J159" s="53">
        <f t="shared" si="4"/>
        <v>1823</v>
      </c>
      <c r="K159" s="53">
        <f t="shared" si="4"/>
        <v>716</v>
      </c>
      <c r="L159" s="53">
        <f t="shared" si="4"/>
        <v>2357</v>
      </c>
      <c r="M159" s="53">
        <f t="shared" si="4"/>
        <v>307</v>
      </c>
      <c r="N159" s="53">
        <f t="shared" si="4"/>
        <v>0</v>
      </c>
      <c r="O159" s="53">
        <f t="shared" si="4"/>
        <v>431</v>
      </c>
      <c r="P159" s="53">
        <f t="shared" si="4"/>
        <v>363</v>
      </c>
      <c r="Q159" s="53">
        <f t="shared" si="4"/>
        <v>212</v>
      </c>
      <c r="R159" s="53">
        <f t="shared" si="4"/>
        <v>0</v>
      </c>
      <c r="S159" s="53">
        <f t="shared" si="4"/>
        <v>0</v>
      </c>
      <c r="U159" s="58">
        <f t="shared" si="2"/>
        <v>5.207776175813549</v>
      </c>
    </row>
    <row r="160" spans="2:21" s="42" customFormat="1" ht="12.75">
      <c r="B160" s="52" t="s">
        <v>205</v>
      </c>
      <c r="C160" s="52"/>
      <c r="D160" s="53">
        <f>SUM(D146:D148)</f>
        <v>447227820</v>
      </c>
      <c r="E160" s="53">
        <f aca="true" t="shared" si="5" ref="E160:S160">SUM(E146:E148)</f>
        <v>3904</v>
      </c>
      <c r="F160" s="53">
        <f t="shared" si="5"/>
        <v>3621</v>
      </c>
      <c r="G160" s="53">
        <f t="shared" si="5"/>
        <v>3491</v>
      </c>
      <c r="H160" s="53">
        <f t="shared" si="5"/>
        <v>3294</v>
      </c>
      <c r="I160" s="53">
        <f t="shared" si="5"/>
        <v>3527</v>
      </c>
      <c r="J160" s="53">
        <f t="shared" si="5"/>
        <v>3575</v>
      </c>
      <c r="K160" s="53">
        <f t="shared" si="5"/>
        <v>494</v>
      </c>
      <c r="L160" s="53">
        <f t="shared" si="5"/>
        <v>3296</v>
      </c>
      <c r="M160" s="53">
        <f t="shared" si="5"/>
        <v>3793</v>
      </c>
      <c r="N160" s="53">
        <f t="shared" si="5"/>
        <v>111</v>
      </c>
      <c r="O160" s="53">
        <f t="shared" si="5"/>
        <v>3300</v>
      </c>
      <c r="P160" s="53">
        <f t="shared" si="5"/>
        <v>0</v>
      </c>
      <c r="Q160" s="53">
        <f t="shared" si="5"/>
        <v>20</v>
      </c>
      <c r="R160" s="53">
        <f t="shared" si="5"/>
        <v>0</v>
      </c>
      <c r="S160" s="53">
        <f t="shared" si="5"/>
        <v>810</v>
      </c>
      <c r="U160" s="58">
        <f t="shared" si="2"/>
        <v>8.729331730749665</v>
      </c>
    </row>
    <row r="161" spans="2:21" ht="12.75">
      <c r="B161" s="52" t="s">
        <v>116</v>
      </c>
      <c r="C161" s="52"/>
      <c r="D161" s="52">
        <v>500000000</v>
      </c>
      <c r="E161" s="52">
        <v>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U161" s="58">
        <f t="shared" si="2"/>
        <v>0</v>
      </c>
    </row>
    <row r="162" spans="2:21" ht="12.75">
      <c r="B162" s="41" t="s">
        <v>471</v>
      </c>
      <c r="E162" s="57">
        <f>SUM(E156:E161)</f>
        <v>11339</v>
      </c>
      <c r="F162" s="57">
        <f aca="true" t="shared" si="6" ref="F162:S162">SUM(F156:F161)</f>
        <v>9014</v>
      </c>
      <c r="G162" s="57">
        <f t="shared" si="6"/>
        <v>9603</v>
      </c>
      <c r="H162" s="57">
        <f t="shared" si="6"/>
        <v>6104</v>
      </c>
      <c r="I162" s="57">
        <f t="shared" si="6"/>
        <v>6572</v>
      </c>
      <c r="J162" s="57">
        <f t="shared" si="6"/>
        <v>8070</v>
      </c>
      <c r="K162" s="57">
        <f t="shared" si="6"/>
        <v>1592</v>
      </c>
      <c r="L162" s="57">
        <f t="shared" si="6"/>
        <v>7055</v>
      </c>
      <c r="M162" s="57">
        <f t="shared" si="6"/>
        <v>4201</v>
      </c>
      <c r="N162" s="57">
        <f t="shared" si="6"/>
        <v>3383</v>
      </c>
      <c r="O162" s="57">
        <f t="shared" si="6"/>
        <v>4343</v>
      </c>
      <c r="P162" s="57">
        <f t="shared" si="6"/>
        <v>415</v>
      </c>
      <c r="Q162" s="57">
        <f t="shared" si="6"/>
        <v>265</v>
      </c>
      <c r="R162" s="57">
        <f t="shared" si="6"/>
        <v>52</v>
      </c>
      <c r="S162" s="57">
        <f t="shared" si="6"/>
        <v>1480</v>
      </c>
      <c r="U162" s="58" t="e">
        <f t="shared" si="2"/>
        <v>#DIV/0!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0">
      <selection activeCell="A1" sqref="A1:B40"/>
    </sheetView>
  </sheetViews>
  <sheetFormatPr defaultColWidth="9.140625" defaultRowHeight="12.75"/>
  <cols>
    <col min="1" max="1" width="13.421875" style="0" customWidth="1"/>
    <col min="2" max="2" width="67.8515625" style="0" customWidth="1"/>
  </cols>
  <sheetData>
    <row r="1" spans="1:2" ht="12.75">
      <c r="A1" s="73" t="s">
        <v>566</v>
      </c>
      <c r="B1" s="73" t="s">
        <v>567</v>
      </c>
    </row>
    <row r="2" spans="1:2" ht="12.75">
      <c r="A2" s="74" t="s">
        <v>568</v>
      </c>
      <c r="B2" s="74" t="s">
        <v>569</v>
      </c>
    </row>
    <row r="3" spans="1:2" ht="12.75">
      <c r="A3" s="74" t="s">
        <v>629</v>
      </c>
      <c r="B3" s="74" t="s">
        <v>630</v>
      </c>
    </row>
    <row r="4" spans="1:2" ht="12.75">
      <c r="A4" s="74" t="s">
        <v>336</v>
      </c>
      <c r="B4" s="74" t="s">
        <v>613</v>
      </c>
    </row>
    <row r="5" spans="1:2" ht="12.75">
      <c r="A5" s="74" t="s">
        <v>592</v>
      </c>
      <c r="B5" s="74" t="s">
        <v>593</v>
      </c>
    </row>
    <row r="6" spans="1:2" ht="12.75">
      <c r="A6" s="74" t="s">
        <v>631</v>
      </c>
      <c r="B6" s="74" t="s">
        <v>632</v>
      </c>
    </row>
    <row r="7" spans="1:2" ht="12.75">
      <c r="A7" s="74" t="s">
        <v>594</v>
      </c>
      <c r="B7" s="74" t="s">
        <v>595</v>
      </c>
    </row>
    <row r="8" spans="1:2" ht="12.75">
      <c r="A8" s="74" t="s">
        <v>611</v>
      </c>
      <c r="B8" s="74" t="s">
        <v>612</v>
      </c>
    </row>
    <row r="9" spans="1:2" ht="12.75">
      <c r="A9" s="74" t="s">
        <v>634</v>
      </c>
      <c r="B9" s="74" t="s">
        <v>635</v>
      </c>
    </row>
    <row r="10" spans="1:2" ht="12.75">
      <c r="A10" s="74" t="s">
        <v>620</v>
      </c>
      <c r="B10" s="74" t="s">
        <v>621</v>
      </c>
    </row>
    <row r="11" spans="1:2" ht="12.75">
      <c r="A11" s="74" t="s">
        <v>588</v>
      </c>
      <c r="B11" s="74" t="s">
        <v>589</v>
      </c>
    </row>
    <row r="12" spans="1:2" ht="12.75">
      <c r="A12" s="74" t="s">
        <v>605</v>
      </c>
      <c r="B12" s="74" t="s">
        <v>606</v>
      </c>
    </row>
    <row r="13" spans="1:2" ht="12.75">
      <c r="A13" s="74" t="s">
        <v>596</v>
      </c>
      <c r="B13" s="74" t="s">
        <v>597</v>
      </c>
    </row>
    <row r="14" spans="1:2" ht="12.75">
      <c r="A14" s="75" t="s">
        <v>572</v>
      </c>
      <c r="B14" s="75" t="s">
        <v>573</v>
      </c>
    </row>
    <row r="15" spans="1:2" ht="12.75">
      <c r="A15" s="75" t="s">
        <v>624</v>
      </c>
      <c r="B15" s="75" t="s">
        <v>625</v>
      </c>
    </row>
    <row r="16" spans="1:2" ht="12.75">
      <c r="A16" s="75" t="s">
        <v>570</v>
      </c>
      <c r="B16" s="75" t="s">
        <v>571</v>
      </c>
    </row>
    <row r="17" spans="1:2" ht="12.75">
      <c r="A17" s="75" t="s">
        <v>598</v>
      </c>
      <c r="B17" s="75" t="s">
        <v>599</v>
      </c>
    </row>
    <row r="18" spans="1:2" ht="12.75">
      <c r="A18" s="75" t="s">
        <v>622</v>
      </c>
      <c r="B18" s="75" t="s">
        <v>623</v>
      </c>
    </row>
    <row r="19" spans="1:2" ht="12.75">
      <c r="A19" s="75" t="s">
        <v>576</v>
      </c>
      <c r="B19" s="75" t="s">
        <v>577</v>
      </c>
    </row>
    <row r="20" spans="1:2" ht="12.75">
      <c r="A20" s="75" t="s">
        <v>578</v>
      </c>
      <c r="B20" s="75" t="s">
        <v>579</v>
      </c>
    </row>
    <row r="21" spans="1:2" ht="12.75">
      <c r="A21" s="75" t="s">
        <v>274</v>
      </c>
      <c r="B21" s="75" t="s">
        <v>610</v>
      </c>
    </row>
    <row r="22" spans="1:2" ht="12.75">
      <c r="A22" s="75" t="s">
        <v>590</v>
      </c>
      <c r="B22" s="75" t="s">
        <v>591</v>
      </c>
    </row>
    <row r="23" spans="1:2" ht="12.75">
      <c r="A23" s="75" t="s">
        <v>628</v>
      </c>
      <c r="B23" s="75" t="s">
        <v>633</v>
      </c>
    </row>
    <row r="24" spans="1:2" ht="12.75">
      <c r="A24" s="75" t="s">
        <v>626</v>
      </c>
      <c r="B24" s="75" t="s">
        <v>627</v>
      </c>
    </row>
    <row r="25" spans="1:2" ht="12.75">
      <c r="A25" s="75" t="s">
        <v>574</v>
      </c>
      <c r="B25" s="75" t="s">
        <v>575</v>
      </c>
    </row>
    <row r="26" spans="1:2" ht="12.75">
      <c r="A26" s="75" t="s">
        <v>467</v>
      </c>
      <c r="B26" s="75" t="s">
        <v>608</v>
      </c>
    </row>
    <row r="27" spans="1:2" ht="12.75">
      <c r="A27" s="75" t="s">
        <v>459</v>
      </c>
      <c r="B27" s="75" t="s">
        <v>603</v>
      </c>
    </row>
    <row r="28" spans="1:2" ht="12.75">
      <c r="A28" s="75" t="s">
        <v>441</v>
      </c>
      <c r="B28" s="75" t="s">
        <v>604</v>
      </c>
    </row>
    <row r="29" spans="1:2" ht="12.75">
      <c r="A29" s="75" t="s">
        <v>307</v>
      </c>
      <c r="B29" s="75" t="s">
        <v>636</v>
      </c>
    </row>
    <row r="30" spans="1:2" ht="12.75">
      <c r="A30" s="75" t="s">
        <v>615</v>
      </c>
      <c r="B30" s="75" t="s">
        <v>616</v>
      </c>
    </row>
    <row r="31" spans="1:2" ht="12.75">
      <c r="A31" s="75" t="s">
        <v>601</v>
      </c>
      <c r="B31" s="75" t="s">
        <v>617</v>
      </c>
    </row>
    <row r="32" spans="1:2" ht="12.75">
      <c r="A32" s="75" t="s">
        <v>614</v>
      </c>
      <c r="B32" s="75" t="s">
        <v>618</v>
      </c>
    </row>
    <row r="33" spans="1:2" ht="12.75">
      <c r="A33" s="75" t="s">
        <v>310</v>
      </c>
      <c r="B33" s="75" t="s">
        <v>609</v>
      </c>
    </row>
    <row r="34" spans="1:2" ht="12.75">
      <c r="A34" s="75" t="s">
        <v>580</v>
      </c>
      <c r="B34" s="75" t="s">
        <v>581</v>
      </c>
    </row>
    <row r="35" spans="1:2" ht="12.75">
      <c r="A35" s="75" t="s">
        <v>458</v>
      </c>
      <c r="B35" s="75" t="s">
        <v>602</v>
      </c>
    </row>
    <row r="36" spans="1:2" ht="12.75">
      <c r="A36" s="75" t="s">
        <v>600</v>
      </c>
      <c r="B36" s="75" t="s">
        <v>619</v>
      </c>
    </row>
    <row r="37" spans="1:2" ht="12.75">
      <c r="A37" s="75" t="s">
        <v>582</v>
      </c>
      <c r="B37" s="75" t="s">
        <v>583</v>
      </c>
    </row>
    <row r="38" spans="1:2" ht="12.75">
      <c r="A38" s="75" t="s">
        <v>217</v>
      </c>
      <c r="B38" s="76" t="s">
        <v>607</v>
      </c>
    </row>
    <row r="39" spans="1:2" ht="12.75">
      <c r="A39" s="75" t="s">
        <v>586</v>
      </c>
      <c r="B39" s="76" t="s">
        <v>587</v>
      </c>
    </row>
    <row r="40" spans="1:2" ht="12.75">
      <c r="A40" s="75" t="s">
        <v>584</v>
      </c>
      <c r="B40" s="76" t="s">
        <v>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28"/>
  <sheetViews>
    <sheetView tabSelected="1" workbookViewId="0" topLeftCell="A1">
      <pane xSplit="3" ySplit="1" topLeftCell="Q1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88" sqref="R88"/>
    </sheetView>
  </sheetViews>
  <sheetFormatPr defaultColWidth="9.140625" defaultRowHeight="12.75"/>
  <cols>
    <col min="1" max="2" width="9.140625" style="1" customWidth="1"/>
    <col min="3" max="3" width="58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4" width="12.00390625" style="1" customWidth="1"/>
    <col min="45" max="46" width="9.140625" style="1" customWidth="1"/>
    <col min="47" max="47" width="7.421875" style="1" customWidth="1"/>
    <col min="48" max="16384" width="9.140625" style="1" customWidth="1"/>
  </cols>
  <sheetData>
    <row r="1" spans="1:57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J1" s="1" t="s">
        <v>539</v>
      </c>
      <c r="K1" s="1" t="s">
        <v>137</v>
      </c>
      <c r="L1" s="1" t="s">
        <v>521</v>
      </c>
      <c r="M1" s="1" t="s">
        <v>138</v>
      </c>
      <c r="N1" s="1" t="s">
        <v>251</v>
      </c>
      <c r="O1" s="1" t="s">
        <v>543</v>
      </c>
      <c r="P1" s="1" t="s">
        <v>413</v>
      </c>
      <c r="Q1" s="1" t="s">
        <v>476</v>
      </c>
      <c r="R1" s="1" t="s">
        <v>540</v>
      </c>
      <c r="T1" s="1" t="s">
        <v>487</v>
      </c>
      <c r="V1" s="1" t="s">
        <v>458</v>
      </c>
      <c r="W1" s="1" t="s">
        <v>459</v>
      </c>
      <c r="X1" s="1" t="s">
        <v>441</v>
      </c>
      <c r="Y1" s="1" t="s">
        <v>301</v>
      </c>
      <c r="Z1" s="1" t="s">
        <v>307</v>
      </c>
      <c r="AA1" s="1" t="s">
        <v>217</v>
      </c>
      <c r="AB1" s="1" t="s">
        <v>457</v>
      </c>
      <c r="AC1" s="1" t="s">
        <v>455</v>
      </c>
      <c r="AD1" s="1" t="s">
        <v>554</v>
      </c>
      <c r="AE1" s="1" t="s">
        <v>462</v>
      </c>
      <c r="AF1" s="1" t="s">
        <v>485</v>
      </c>
      <c r="AG1" s="1" t="s">
        <v>336</v>
      </c>
      <c r="AH1" s="1" t="s">
        <v>466</v>
      </c>
      <c r="AI1" s="1" t="s">
        <v>310</v>
      </c>
      <c r="AJ1" s="1" t="s">
        <v>274</v>
      </c>
      <c r="AK1" s="1" t="s">
        <v>289</v>
      </c>
      <c r="AL1" s="1" t="s">
        <v>543</v>
      </c>
      <c r="AM1" s="1" t="s">
        <v>317</v>
      </c>
      <c r="AN1" s="1" t="s">
        <v>228</v>
      </c>
      <c r="AO1" s="1" t="s">
        <v>216</v>
      </c>
      <c r="AP1" s="1" t="s">
        <v>222</v>
      </c>
      <c r="AQ1" s="1" t="s">
        <v>229</v>
      </c>
      <c r="AR1" s="1" t="s">
        <v>460</v>
      </c>
      <c r="AS1" s="1" t="s">
        <v>227</v>
      </c>
      <c r="AT1" s="1" t="s">
        <v>335</v>
      </c>
      <c r="AU1" s="1" t="s">
        <v>232</v>
      </c>
      <c r="AV1" s="1" t="s">
        <v>233</v>
      </c>
      <c r="AW1" s="1" t="s">
        <v>234</v>
      </c>
      <c r="AX1" s="1" t="s">
        <v>133</v>
      </c>
      <c r="AY1" s="1" t="s">
        <v>238</v>
      </c>
      <c r="AZ1" s="1" t="s">
        <v>239</v>
      </c>
      <c r="BA1" s="1" t="s">
        <v>248</v>
      </c>
      <c r="BB1" s="1" t="s">
        <v>272</v>
      </c>
      <c r="BC1" s="1" t="s">
        <v>284</v>
      </c>
      <c r="BD1" s="1" t="s">
        <v>285</v>
      </c>
      <c r="BE1" s="1" t="s">
        <v>111</v>
      </c>
    </row>
    <row r="2" spans="1:20" s="59" customFormat="1" ht="12.75">
      <c r="A2" s="59">
        <v>1</v>
      </c>
      <c r="C2" s="59" t="s">
        <v>454</v>
      </c>
      <c r="D2" s="59" t="s">
        <v>201</v>
      </c>
      <c r="E2" s="59" t="s">
        <v>213</v>
      </c>
      <c r="I2" s="60"/>
      <c r="J2" s="59">
        <f aca="true" t="shared" si="0" ref="J2:J91">COUNTA(F2:I2)</f>
        <v>0</v>
      </c>
      <c r="M2" s="59">
        <v>1</v>
      </c>
      <c r="P2" s="60"/>
      <c r="Q2" s="60"/>
      <c r="S2" s="60"/>
      <c r="T2" s="60" t="s">
        <v>414</v>
      </c>
    </row>
    <row r="3" spans="1:49" ht="12.75">
      <c r="A3" s="1">
        <v>15</v>
      </c>
      <c r="C3" s="1" t="s">
        <v>322</v>
      </c>
      <c r="D3" s="1" t="s">
        <v>201</v>
      </c>
      <c r="E3" s="1" t="s">
        <v>213</v>
      </c>
      <c r="G3" s="2"/>
      <c r="H3" s="1">
        <v>15</v>
      </c>
      <c r="J3" s="1">
        <f t="shared" si="0"/>
        <v>1</v>
      </c>
      <c r="P3" s="2"/>
      <c r="Q3" s="2">
        <v>15</v>
      </c>
      <c r="S3" s="2"/>
      <c r="T3" s="2" t="s">
        <v>414</v>
      </c>
      <c r="Y3" s="1">
        <v>15</v>
      </c>
      <c r="Z3" s="1">
        <v>15</v>
      </c>
      <c r="AA3" s="1">
        <v>15</v>
      </c>
      <c r="AN3" s="1" t="s">
        <v>221</v>
      </c>
      <c r="AO3" s="1">
        <v>15</v>
      </c>
      <c r="AP3" s="1">
        <v>15</v>
      </c>
      <c r="AQ3" s="1">
        <v>15</v>
      </c>
      <c r="AU3" s="1">
        <v>15</v>
      </c>
      <c r="AV3" s="1">
        <v>15</v>
      </c>
      <c r="AW3" s="1">
        <v>15</v>
      </c>
    </row>
    <row r="4" spans="1:20" ht="12.75">
      <c r="A4" s="1">
        <v>23</v>
      </c>
      <c r="B4" s="1" t="s">
        <v>522</v>
      </c>
      <c r="C4" s="1" t="s">
        <v>331</v>
      </c>
      <c r="D4" s="1" t="s">
        <v>201</v>
      </c>
      <c r="E4" s="1" t="s">
        <v>213</v>
      </c>
      <c r="F4" s="1">
        <v>23</v>
      </c>
      <c r="G4" s="1">
        <v>23</v>
      </c>
      <c r="H4" s="1">
        <v>23</v>
      </c>
      <c r="I4" s="2"/>
      <c r="J4" s="1">
        <f>COUNTA(F4:I4)</f>
        <v>3</v>
      </c>
      <c r="P4" s="2"/>
      <c r="Q4" s="2"/>
      <c r="S4" s="2"/>
      <c r="T4" s="3" t="s">
        <v>414</v>
      </c>
    </row>
    <row r="5" spans="1:20" ht="12.75">
      <c r="A5" s="1">
        <v>25</v>
      </c>
      <c r="C5" s="1" t="s">
        <v>333</v>
      </c>
      <c r="D5" s="1" t="s">
        <v>201</v>
      </c>
      <c r="E5" s="1" t="s">
        <v>213</v>
      </c>
      <c r="G5" s="2"/>
      <c r="I5" s="2"/>
      <c r="J5" s="1">
        <f t="shared" si="0"/>
        <v>0</v>
      </c>
      <c r="M5" s="1">
        <v>25</v>
      </c>
      <c r="N5" s="1">
        <v>25</v>
      </c>
      <c r="P5" s="2"/>
      <c r="Q5" s="2"/>
      <c r="S5" s="2"/>
      <c r="T5" s="2" t="s">
        <v>414</v>
      </c>
    </row>
    <row r="6" spans="1:30" s="59" customFormat="1" ht="12.75">
      <c r="A6" s="59">
        <v>31</v>
      </c>
      <c r="B6" s="59" t="s">
        <v>522</v>
      </c>
      <c r="C6" s="59" t="s">
        <v>257</v>
      </c>
      <c r="D6" s="59" t="s">
        <v>202</v>
      </c>
      <c r="E6" s="59" t="s">
        <v>213</v>
      </c>
      <c r="F6" s="60"/>
      <c r="J6" s="59">
        <f t="shared" si="0"/>
        <v>0</v>
      </c>
      <c r="M6" s="59">
        <v>31</v>
      </c>
      <c r="T6" s="59" t="s">
        <v>414</v>
      </c>
      <c r="U6" s="61"/>
      <c r="AD6" s="61"/>
    </row>
    <row r="7" spans="1:35" ht="12.75">
      <c r="A7" s="1">
        <v>32</v>
      </c>
      <c r="B7" s="1" t="s">
        <v>526</v>
      </c>
      <c r="C7" s="1" t="s">
        <v>259</v>
      </c>
      <c r="D7" s="1" t="s">
        <v>260</v>
      </c>
      <c r="E7" s="1" t="s">
        <v>213</v>
      </c>
      <c r="H7" s="1">
        <v>52</v>
      </c>
      <c r="J7" s="1">
        <f t="shared" si="0"/>
        <v>1</v>
      </c>
      <c r="T7" s="1" t="s">
        <v>414</v>
      </c>
      <c r="V7" s="1">
        <v>32</v>
      </c>
      <c r="W7" s="1">
        <v>32</v>
      </c>
      <c r="X7" s="1">
        <v>32</v>
      </c>
      <c r="Y7" s="1">
        <v>32</v>
      </c>
      <c r="Z7" s="1">
        <v>32</v>
      </c>
      <c r="AA7" s="1">
        <v>32</v>
      </c>
      <c r="AB7" s="1">
        <v>32</v>
      </c>
      <c r="AC7" s="3"/>
      <c r="AI7" s="3"/>
    </row>
    <row r="8" spans="1:50" ht="12.75">
      <c r="A8" s="1">
        <v>52</v>
      </c>
      <c r="B8"/>
      <c r="C8" s="1" t="s">
        <v>123</v>
      </c>
      <c r="D8" s="1" t="s">
        <v>260</v>
      </c>
      <c r="E8" s="1" t="s">
        <v>213</v>
      </c>
      <c r="J8" s="1">
        <f t="shared" si="0"/>
        <v>0</v>
      </c>
      <c r="M8" s="1">
        <v>52</v>
      </c>
      <c r="T8" s="1" t="s">
        <v>414</v>
      </c>
      <c r="V8" s="1">
        <v>52</v>
      </c>
      <c r="W8" s="1">
        <v>52</v>
      </c>
      <c r="Y8" s="1">
        <v>52</v>
      </c>
      <c r="Z8" s="1">
        <v>52</v>
      </c>
      <c r="AA8" s="59">
        <v>52</v>
      </c>
      <c r="AB8" s="1">
        <v>52</v>
      </c>
      <c r="AC8" s="3"/>
      <c r="AD8" s="1"/>
      <c r="AK8" s="3"/>
      <c r="AL8" s="3"/>
      <c r="AX8" s="3"/>
    </row>
    <row r="9" spans="1:32" ht="12.75">
      <c r="A9" s="1">
        <v>53</v>
      </c>
      <c r="B9"/>
      <c r="C9" s="1" t="s">
        <v>126</v>
      </c>
      <c r="D9" s="1" t="s">
        <v>260</v>
      </c>
      <c r="E9" s="1" t="s">
        <v>213</v>
      </c>
      <c r="J9" s="1">
        <f t="shared" si="0"/>
        <v>0</v>
      </c>
      <c r="M9" s="1">
        <v>53</v>
      </c>
      <c r="T9" s="1" t="s">
        <v>414</v>
      </c>
      <c r="V9" s="1">
        <v>53</v>
      </c>
      <c r="W9" s="1">
        <v>53</v>
      </c>
      <c r="Y9" s="3"/>
      <c r="AF9" s="1">
        <v>53</v>
      </c>
    </row>
    <row r="10" spans="1:20" ht="12.75">
      <c r="A10" s="1">
        <v>54</v>
      </c>
      <c r="B10"/>
      <c r="C10" s="1" t="s">
        <v>127</v>
      </c>
      <c r="D10" s="1" t="s">
        <v>260</v>
      </c>
      <c r="E10" s="1" t="s">
        <v>213</v>
      </c>
      <c r="J10" s="1">
        <f t="shared" si="0"/>
        <v>0</v>
      </c>
      <c r="T10" s="1" t="s">
        <v>414</v>
      </c>
    </row>
    <row r="11" spans="1:30" s="59" customFormat="1" ht="12.75">
      <c r="A11" s="59">
        <v>55</v>
      </c>
      <c r="B11" s="61"/>
      <c r="C11" s="59" t="s">
        <v>128</v>
      </c>
      <c r="D11" s="59" t="s">
        <v>260</v>
      </c>
      <c r="E11" s="59" t="s">
        <v>213</v>
      </c>
      <c r="J11" s="59">
        <f t="shared" si="0"/>
        <v>0</v>
      </c>
      <c r="U11" s="61"/>
      <c r="AD11" s="61"/>
    </row>
    <row r="12" spans="1:33" ht="12.75">
      <c r="A12" s="1">
        <v>56</v>
      </c>
      <c r="B12"/>
      <c r="C12" s="1" t="s">
        <v>129</v>
      </c>
      <c r="D12" s="1" t="s">
        <v>260</v>
      </c>
      <c r="E12" s="1" t="s">
        <v>213</v>
      </c>
      <c r="J12" s="1">
        <f t="shared" si="0"/>
        <v>0</v>
      </c>
      <c r="M12" s="1">
        <v>56</v>
      </c>
      <c r="T12" s="1" t="s">
        <v>414</v>
      </c>
      <c r="V12" s="59">
        <v>56</v>
      </c>
      <c r="W12" s="59">
        <v>56</v>
      </c>
      <c r="X12" s="59"/>
      <c r="Y12" s="59"/>
      <c r="Z12" s="59"/>
      <c r="AA12" s="59"/>
      <c r="AB12" s="59">
        <v>56</v>
      </c>
      <c r="AC12" s="59">
        <v>56</v>
      </c>
      <c r="AD12" s="61"/>
      <c r="AE12" s="59"/>
      <c r="AF12" s="59"/>
      <c r="AG12" s="59"/>
    </row>
    <row r="13" spans="1:32" ht="12.75">
      <c r="A13" s="1">
        <v>57</v>
      </c>
      <c r="B13"/>
      <c r="C13" s="1" t="s">
        <v>130</v>
      </c>
      <c r="D13" s="1" t="s">
        <v>260</v>
      </c>
      <c r="E13" s="1" t="s">
        <v>213</v>
      </c>
      <c r="J13" s="1">
        <f t="shared" si="0"/>
        <v>0</v>
      </c>
      <c r="M13" s="1">
        <v>57</v>
      </c>
      <c r="T13" s="1" t="s">
        <v>414</v>
      </c>
      <c r="V13" s="1">
        <v>57</v>
      </c>
      <c r="AF13" s="1">
        <v>57</v>
      </c>
    </row>
    <row r="14" spans="1:27" ht="12.75">
      <c r="A14" s="1">
        <v>58</v>
      </c>
      <c r="B14"/>
      <c r="C14" s="1" t="s">
        <v>131</v>
      </c>
      <c r="D14" s="1" t="s">
        <v>260</v>
      </c>
      <c r="E14" s="1" t="s">
        <v>213</v>
      </c>
      <c r="J14" s="1">
        <f t="shared" si="0"/>
        <v>0</v>
      </c>
      <c r="V14" s="1">
        <v>58</v>
      </c>
      <c r="W14" s="1">
        <v>58</v>
      </c>
      <c r="X14" s="1">
        <v>58</v>
      </c>
      <c r="Y14" s="1">
        <v>58</v>
      </c>
      <c r="Z14" s="1">
        <v>58</v>
      </c>
      <c r="AA14" s="1">
        <v>58</v>
      </c>
    </row>
    <row r="15" spans="1:30" ht="12.75">
      <c r="A15" s="1">
        <v>64</v>
      </c>
      <c r="B15"/>
      <c r="C15" s="1" t="s">
        <v>661</v>
      </c>
      <c r="E15" s="1" t="s">
        <v>213</v>
      </c>
      <c r="H15" s="1">
        <v>64</v>
      </c>
      <c r="J15" s="1">
        <f t="shared" si="0"/>
        <v>1</v>
      </c>
      <c r="P15" s="1">
        <v>64</v>
      </c>
      <c r="V15" s="1">
        <v>64</v>
      </c>
      <c r="W15" s="1">
        <v>64</v>
      </c>
      <c r="Y15" s="1">
        <v>64</v>
      </c>
      <c r="Z15" s="1">
        <v>64</v>
      </c>
      <c r="AB15" s="1">
        <v>64</v>
      </c>
      <c r="AD15" s="1">
        <v>64</v>
      </c>
    </row>
    <row r="16" spans="1:10" ht="12.75">
      <c r="A16" s="1">
        <v>67</v>
      </c>
      <c r="B16"/>
      <c r="C16" s="1" t="s">
        <v>662</v>
      </c>
      <c r="E16" s="1" t="s">
        <v>213</v>
      </c>
      <c r="H16" s="1">
        <v>67</v>
      </c>
      <c r="J16" s="1">
        <f t="shared" si="0"/>
        <v>1</v>
      </c>
    </row>
    <row r="17" spans="1:31" ht="12.75">
      <c r="A17" s="1">
        <v>68</v>
      </c>
      <c r="B17"/>
      <c r="C17" s="1" t="s">
        <v>663</v>
      </c>
      <c r="E17" s="1" t="s">
        <v>213</v>
      </c>
      <c r="H17" s="1">
        <v>68</v>
      </c>
      <c r="J17" s="1">
        <f t="shared" si="0"/>
        <v>1</v>
      </c>
      <c r="V17" s="1">
        <v>68</v>
      </c>
      <c r="W17" s="1">
        <v>58</v>
      </c>
      <c r="Y17" s="1">
        <v>68</v>
      </c>
      <c r="AE17" s="1">
        <v>68</v>
      </c>
    </row>
    <row r="18" spans="1:27" ht="12.75">
      <c r="A18" s="1">
        <v>69</v>
      </c>
      <c r="B18"/>
      <c r="C18" s="1" t="s">
        <v>664</v>
      </c>
      <c r="E18" s="1" t="s">
        <v>213</v>
      </c>
      <c r="H18" s="1">
        <v>69</v>
      </c>
      <c r="J18" s="1">
        <f t="shared" si="0"/>
        <v>1</v>
      </c>
      <c r="V18" s="1">
        <v>69</v>
      </c>
      <c r="X18" s="1">
        <v>69</v>
      </c>
      <c r="Y18" s="1">
        <v>69</v>
      </c>
      <c r="AA18" s="1">
        <v>69</v>
      </c>
    </row>
    <row r="19" spans="1:13" ht="12.75">
      <c r="A19" s="1">
        <v>70</v>
      </c>
      <c r="B19"/>
      <c r="C19" s="1" t="s">
        <v>665</v>
      </c>
      <c r="E19" s="1" t="s">
        <v>213</v>
      </c>
      <c r="J19" s="1">
        <f t="shared" si="0"/>
        <v>0</v>
      </c>
      <c r="M19" s="1">
        <v>70</v>
      </c>
    </row>
    <row r="20" spans="1:30" ht="12.75">
      <c r="A20" s="1">
        <v>19</v>
      </c>
      <c r="C20" s="1" t="s">
        <v>326</v>
      </c>
      <c r="D20" s="1" t="s">
        <v>388</v>
      </c>
      <c r="E20" s="1" t="s">
        <v>468</v>
      </c>
      <c r="F20" s="2">
        <v>19</v>
      </c>
      <c r="H20" s="1">
        <v>19</v>
      </c>
      <c r="I20" s="2"/>
      <c r="J20" s="1">
        <f t="shared" si="0"/>
        <v>2</v>
      </c>
      <c r="P20" s="2">
        <v>19</v>
      </c>
      <c r="Q20" s="2">
        <v>19</v>
      </c>
      <c r="S20" s="2"/>
      <c r="T20" s="2" t="s">
        <v>414</v>
      </c>
      <c r="V20" s="1">
        <v>19</v>
      </c>
      <c r="W20" s="1">
        <v>19</v>
      </c>
      <c r="X20" s="1">
        <v>19</v>
      </c>
      <c r="Y20" s="1">
        <v>19</v>
      </c>
      <c r="Z20" s="1">
        <v>19</v>
      </c>
      <c r="AB20" s="1">
        <v>19</v>
      </c>
      <c r="AD20" s="1">
        <v>19</v>
      </c>
    </row>
    <row r="21" spans="1:20" ht="12.75">
      <c r="A21" s="1">
        <v>20</v>
      </c>
      <c r="B21" s="1" t="s">
        <v>477</v>
      </c>
      <c r="C21" s="1" t="s">
        <v>328</v>
      </c>
      <c r="D21" s="1" t="s">
        <v>202</v>
      </c>
      <c r="E21" s="1" t="s">
        <v>468</v>
      </c>
      <c r="F21" s="2"/>
      <c r="G21" s="2"/>
      <c r="I21" s="2"/>
      <c r="J21" s="1">
        <f t="shared" si="0"/>
        <v>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2"/>
      <c r="Q21" s="1">
        <v>20</v>
      </c>
      <c r="S21" s="2"/>
      <c r="T21" s="2" t="s">
        <v>414</v>
      </c>
    </row>
    <row r="22" spans="1:20" ht="12.75">
      <c r="A22" s="1">
        <v>29</v>
      </c>
      <c r="B22" s="1" t="s">
        <v>478</v>
      </c>
      <c r="C22" s="1" t="s">
        <v>249</v>
      </c>
      <c r="D22" s="1" t="s">
        <v>202</v>
      </c>
      <c r="E22" s="1" t="s">
        <v>468</v>
      </c>
      <c r="J22" s="1">
        <f t="shared" si="0"/>
        <v>0</v>
      </c>
      <c r="M22" s="1">
        <v>29</v>
      </c>
      <c r="N22" s="1">
        <v>29</v>
      </c>
      <c r="S22" s="2"/>
      <c r="T22" s="2" t="s">
        <v>414</v>
      </c>
    </row>
    <row r="23" spans="1:32" ht="12.75">
      <c r="A23" s="1">
        <v>39</v>
      </c>
      <c r="C23" s="1" t="s">
        <v>277</v>
      </c>
      <c r="D23" s="1" t="s">
        <v>388</v>
      </c>
      <c r="E23" s="1" t="s">
        <v>468</v>
      </c>
      <c r="J23" s="1">
        <f>COUNTA(F23:I23)</f>
        <v>0</v>
      </c>
      <c r="M23" s="1">
        <v>39</v>
      </c>
      <c r="T23" s="1" t="s">
        <v>414</v>
      </c>
      <c r="V23" s="1">
        <v>39</v>
      </c>
      <c r="W23" s="1">
        <v>39</v>
      </c>
      <c r="X23" s="1">
        <v>39</v>
      </c>
      <c r="Y23" s="1">
        <v>39</v>
      </c>
      <c r="Z23" s="1">
        <v>39</v>
      </c>
      <c r="AB23" s="3"/>
      <c r="AD23">
        <v>39</v>
      </c>
      <c r="AF23" s="1">
        <v>39</v>
      </c>
    </row>
    <row r="24" spans="1:14" ht="12.75">
      <c r="A24" s="1">
        <v>41</v>
      </c>
      <c r="B24" s="1" t="s">
        <v>522</v>
      </c>
      <c r="C24" s="1" t="s">
        <v>286</v>
      </c>
      <c r="D24" s="1" t="s">
        <v>287</v>
      </c>
      <c r="E24" s="1" t="s">
        <v>468</v>
      </c>
      <c r="I24" s="1">
        <v>41</v>
      </c>
      <c r="J24" s="1">
        <f>COUNTA(F24:I24)</f>
        <v>1</v>
      </c>
      <c r="M24" s="1">
        <v>41</v>
      </c>
      <c r="N24" s="1">
        <v>41</v>
      </c>
    </row>
    <row r="25" spans="1:39" ht="12.75">
      <c r="A25" s="1">
        <v>50</v>
      </c>
      <c r="C25" s="1" t="s">
        <v>118</v>
      </c>
      <c r="D25" s="1" t="s">
        <v>201</v>
      </c>
      <c r="E25" s="1" t="s">
        <v>468</v>
      </c>
      <c r="H25" s="1">
        <v>50</v>
      </c>
      <c r="J25" s="1">
        <f>COUNTA(F25:I25)</f>
        <v>1</v>
      </c>
      <c r="M25" s="1">
        <v>50</v>
      </c>
      <c r="T25" s="1" t="s">
        <v>414</v>
      </c>
      <c r="V25" s="1">
        <v>50</v>
      </c>
      <c r="W25" s="1">
        <v>50</v>
      </c>
      <c r="Y25" s="1">
        <v>50</v>
      </c>
      <c r="AB25" s="1">
        <v>50</v>
      </c>
      <c r="AC25" s="3"/>
      <c r="AE25" s="3"/>
      <c r="AH25" s="3"/>
      <c r="AM25" s="1">
        <v>50</v>
      </c>
    </row>
    <row r="26" spans="1:30" s="59" customFormat="1" ht="12.75">
      <c r="A26" s="59">
        <v>51</v>
      </c>
      <c r="C26" s="59" t="s">
        <v>122</v>
      </c>
      <c r="D26" s="59" t="s">
        <v>201</v>
      </c>
      <c r="E26" s="1" t="s">
        <v>468</v>
      </c>
      <c r="H26" s="59">
        <v>51</v>
      </c>
      <c r="I26" s="59">
        <v>51</v>
      </c>
      <c r="J26" s="59">
        <f>COUNTA(F26:I26)</f>
        <v>2</v>
      </c>
      <c r="U26" s="61"/>
      <c r="V26" s="59">
        <v>51</v>
      </c>
      <c r="W26" s="59">
        <v>51</v>
      </c>
      <c r="AB26" s="59">
        <v>51</v>
      </c>
      <c r="AD26" s="61"/>
    </row>
    <row r="27" spans="1:32" ht="12.75">
      <c r="A27" s="1">
        <v>74</v>
      </c>
      <c r="C27" s="1" t="s">
        <v>637</v>
      </c>
      <c r="E27" s="1" t="s">
        <v>468</v>
      </c>
      <c r="H27" s="1">
        <v>74</v>
      </c>
      <c r="J27" s="59">
        <f aca="true" t="shared" si="1" ref="J27:J49">COUNTA(F27:I27)</f>
        <v>1</v>
      </c>
      <c r="L27" s="1">
        <v>74</v>
      </c>
      <c r="M27" s="1">
        <v>74</v>
      </c>
      <c r="S27" s="2"/>
      <c r="T27" s="2"/>
      <c r="V27" s="1">
        <v>74</v>
      </c>
      <c r="W27" s="1">
        <v>74</v>
      </c>
      <c r="Y27" s="1">
        <v>74</v>
      </c>
      <c r="Z27" s="1">
        <v>74</v>
      </c>
      <c r="AF27" s="1">
        <v>74</v>
      </c>
    </row>
    <row r="28" spans="1:32" ht="12.75">
      <c r="A28" s="1">
        <v>75</v>
      </c>
      <c r="C28" s="1" t="s">
        <v>638</v>
      </c>
      <c r="E28" s="1" t="s">
        <v>468</v>
      </c>
      <c r="H28" s="1">
        <v>75</v>
      </c>
      <c r="J28" s="59">
        <f t="shared" si="1"/>
        <v>1</v>
      </c>
      <c r="S28" s="2"/>
      <c r="T28" s="2"/>
      <c r="V28" s="1">
        <v>75</v>
      </c>
      <c r="W28" s="1">
        <v>75</v>
      </c>
      <c r="X28" s="1">
        <v>75</v>
      </c>
      <c r="Y28" s="1">
        <v>75</v>
      </c>
      <c r="Z28" s="1">
        <v>75</v>
      </c>
      <c r="AB28" s="1">
        <v>75</v>
      </c>
      <c r="AD28" s="1">
        <v>75</v>
      </c>
      <c r="AF28" s="1">
        <v>75</v>
      </c>
    </row>
    <row r="29" spans="1:28" ht="12.75">
      <c r="A29" s="1">
        <v>76</v>
      </c>
      <c r="C29" s="1" t="s">
        <v>639</v>
      </c>
      <c r="E29" s="1" t="s">
        <v>468</v>
      </c>
      <c r="H29" s="1">
        <v>76</v>
      </c>
      <c r="J29" s="59">
        <f t="shared" si="1"/>
        <v>1</v>
      </c>
      <c r="S29" s="2"/>
      <c r="T29" s="2"/>
      <c r="V29" s="1">
        <v>76</v>
      </c>
      <c r="W29" s="1">
        <v>76</v>
      </c>
      <c r="Y29" s="1">
        <v>76</v>
      </c>
      <c r="Z29" s="1">
        <v>76</v>
      </c>
      <c r="AB29" s="1">
        <v>76</v>
      </c>
    </row>
    <row r="30" spans="1:32" ht="12.75">
      <c r="A30" s="1">
        <v>77</v>
      </c>
      <c r="C30" s="1" t="s">
        <v>640</v>
      </c>
      <c r="E30" s="1" t="s">
        <v>468</v>
      </c>
      <c r="H30" s="1">
        <v>77</v>
      </c>
      <c r="J30" s="59">
        <f t="shared" si="1"/>
        <v>1</v>
      </c>
      <c r="S30" s="2"/>
      <c r="T30" s="2"/>
      <c r="V30" s="1">
        <v>77</v>
      </c>
      <c r="W30" s="1">
        <v>77</v>
      </c>
      <c r="Y30" s="1">
        <v>77</v>
      </c>
      <c r="Z30" s="1">
        <v>77</v>
      </c>
      <c r="AB30" s="1">
        <v>77</v>
      </c>
      <c r="AF30" s="1">
        <v>77</v>
      </c>
    </row>
    <row r="31" spans="1:28" ht="12.75">
      <c r="A31" s="1">
        <v>78</v>
      </c>
      <c r="C31" s="1" t="s">
        <v>641</v>
      </c>
      <c r="E31" s="1" t="s">
        <v>468</v>
      </c>
      <c r="H31" s="1">
        <v>78</v>
      </c>
      <c r="J31" s="59">
        <f t="shared" si="1"/>
        <v>1</v>
      </c>
      <c r="S31" s="2"/>
      <c r="T31" s="2"/>
      <c r="V31" s="1">
        <v>78</v>
      </c>
      <c r="W31" s="1">
        <v>78</v>
      </c>
      <c r="Z31" s="1">
        <v>78</v>
      </c>
      <c r="AB31" s="1">
        <v>78</v>
      </c>
    </row>
    <row r="32" spans="1:28" ht="12.75">
      <c r="A32" s="1">
        <v>79</v>
      </c>
      <c r="C32" s="1" t="s">
        <v>642</v>
      </c>
      <c r="E32" s="1" t="s">
        <v>468</v>
      </c>
      <c r="H32" s="1">
        <v>79</v>
      </c>
      <c r="J32" s="59">
        <f t="shared" si="1"/>
        <v>1</v>
      </c>
      <c r="S32" s="2"/>
      <c r="T32" s="2"/>
      <c r="V32" s="1">
        <v>79</v>
      </c>
      <c r="W32" s="1">
        <v>79</v>
      </c>
      <c r="Y32" s="1">
        <v>79</v>
      </c>
      <c r="Z32" s="1">
        <v>79</v>
      </c>
      <c r="AB32" s="1">
        <v>79</v>
      </c>
    </row>
    <row r="33" spans="1:32" ht="12.75">
      <c r="A33" s="1">
        <v>80</v>
      </c>
      <c r="C33" s="1" t="s">
        <v>643</v>
      </c>
      <c r="E33" s="1" t="s">
        <v>468</v>
      </c>
      <c r="H33" s="1">
        <v>80</v>
      </c>
      <c r="J33" s="59">
        <f t="shared" si="1"/>
        <v>1</v>
      </c>
      <c r="S33" s="2"/>
      <c r="T33" s="2"/>
      <c r="V33" s="1">
        <v>80</v>
      </c>
      <c r="W33" s="1">
        <v>80</v>
      </c>
      <c r="Y33" s="1">
        <v>80</v>
      </c>
      <c r="Z33" s="1">
        <v>80</v>
      </c>
      <c r="AB33" s="1">
        <v>80</v>
      </c>
      <c r="AC33" s="1">
        <v>80</v>
      </c>
      <c r="AD33" s="1">
        <v>80</v>
      </c>
      <c r="AF33" s="1">
        <v>80</v>
      </c>
    </row>
    <row r="34" spans="1:32" ht="12.75">
      <c r="A34" s="1">
        <v>81</v>
      </c>
      <c r="C34" s="1" t="s">
        <v>644</v>
      </c>
      <c r="E34" s="1" t="s">
        <v>468</v>
      </c>
      <c r="H34" s="1">
        <v>81</v>
      </c>
      <c r="J34" s="59">
        <f t="shared" si="1"/>
        <v>1</v>
      </c>
      <c r="S34" s="2"/>
      <c r="T34" s="2"/>
      <c r="V34" s="1">
        <v>8</v>
      </c>
      <c r="W34" s="1">
        <v>81</v>
      </c>
      <c r="Y34" s="1">
        <v>81</v>
      </c>
      <c r="Z34" s="1">
        <v>81</v>
      </c>
      <c r="AF34" s="1">
        <v>81</v>
      </c>
    </row>
    <row r="35" spans="1:32" ht="12.75">
      <c r="A35" s="1">
        <v>82</v>
      </c>
      <c r="C35" s="1" t="s">
        <v>645</v>
      </c>
      <c r="E35" s="1" t="s">
        <v>468</v>
      </c>
      <c r="H35" s="1">
        <v>82</v>
      </c>
      <c r="J35" s="59">
        <f t="shared" si="1"/>
        <v>1</v>
      </c>
      <c r="M35" s="1">
        <v>82</v>
      </c>
      <c r="S35" s="2"/>
      <c r="T35" s="2"/>
      <c r="AF35" s="1">
        <v>82</v>
      </c>
    </row>
    <row r="36" spans="1:32" ht="12.75">
      <c r="A36" s="1">
        <v>83</v>
      </c>
      <c r="C36" s="1" t="s">
        <v>646</v>
      </c>
      <c r="E36" s="1" t="s">
        <v>468</v>
      </c>
      <c r="H36" s="1">
        <v>83</v>
      </c>
      <c r="J36" s="59">
        <f t="shared" si="1"/>
        <v>1</v>
      </c>
      <c r="S36" s="2"/>
      <c r="T36" s="2"/>
      <c r="V36" s="1">
        <v>83</v>
      </c>
      <c r="X36" s="1">
        <v>83</v>
      </c>
      <c r="Y36" s="1">
        <v>83</v>
      </c>
      <c r="Z36" s="1">
        <v>83</v>
      </c>
      <c r="AD36">
        <v>83</v>
      </c>
      <c r="AE36" s="1">
        <v>83</v>
      </c>
      <c r="AF36" s="1">
        <v>83</v>
      </c>
    </row>
    <row r="37" spans="1:38" ht="12.75">
      <c r="A37" s="1">
        <v>84</v>
      </c>
      <c r="C37" s="1" t="s">
        <v>647</v>
      </c>
      <c r="E37" s="1" t="s">
        <v>468</v>
      </c>
      <c r="H37" s="1">
        <v>84</v>
      </c>
      <c r="J37" s="59">
        <f t="shared" si="1"/>
        <v>1</v>
      </c>
      <c r="N37" s="1">
        <v>84</v>
      </c>
      <c r="Q37" s="1">
        <v>84</v>
      </c>
      <c r="S37" s="2"/>
      <c r="T37" s="2"/>
      <c r="V37" s="1">
        <v>84</v>
      </c>
      <c r="W37" s="1">
        <v>84</v>
      </c>
      <c r="Y37" s="1">
        <v>84</v>
      </c>
      <c r="Z37" s="1">
        <v>84</v>
      </c>
      <c r="AF37" s="1">
        <v>84</v>
      </c>
      <c r="AL37" s="1">
        <v>84</v>
      </c>
    </row>
    <row r="38" spans="1:32" ht="12.75">
      <c r="A38" s="1">
        <v>86</v>
      </c>
      <c r="C38" s="1" t="s">
        <v>649</v>
      </c>
      <c r="E38" s="1" t="s">
        <v>468</v>
      </c>
      <c r="H38" s="1">
        <v>86</v>
      </c>
      <c r="J38" s="59">
        <f t="shared" si="1"/>
        <v>1</v>
      </c>
      <c r="K38" s="1">
        <v>86</v>
      </c>
      <c r="M38" s="1">
        <v>86</v>
      </c>
      <c r="Q38" s="1">
        <v>86</v>
      </c>
      <c r="S38" s="2"/>
      <c r="T38" s="2"/>
      <c r="V38" s="1">
        <v>86</v>
      </c>
      <c r="W38" s="1">
        <v>86</v>
      </c>
      <c r="AF38" s="1">
        <v>86</v>
      </c>
    </row>
    <row r="39" spans="1:20" ht="12.75">
      <c r="A39" s="1">
        <v>87</v>
      </c>
      <c r="C39" s="1" t="s">
        <v>650</v>
      </c>
      <c r="E39" s="1" t="s">
        <v>468</v>
      </c>
      <c r="J39" s="59">
        <f t="shared" si="1"/>
        <v>0</v>
      </c>
      <c r="L39" s="1">
        <v>87</v>
      </c>
      <c r="M39" s="1">
        <v>87</v>
      </c>
      <c r="S39" s="2"/>
      <c r="T39" s="2"/>
    </row>
    <row r="40" spans="1:32" s="59" customFormat="1" ht="12.75">
      <c r="A40" s="59">
        <v>88</v>
      </c>
      <c r="C40" s="59" t="s">
        <v>667</v>
      </c>
      <c r="E40" s="1" t="s">
        <v>468</v>
      </c>
      <c r="H40" s="59">
        <v>66</v>
      </c>
      <c r="J40" s="59">
        <f>COUNTA(F40:I40)</f>
        <v>1</v>
      </c>
      <c r="M40" s="59">
        <v>66</v>
      </c>
      <c r="Q40" s="59">
        <v>66</v>
      </c>
      <c r="U40" s="61"/>
      <c r="V40" s="59">
        <v>66</v>
      </c>
      <c r="W40" s="59">
        <v>66</v>
      </c>
      <c r="Y40" s="59">
        <v>66</v>
      </c>
      <c r="AD40" s="61"/>
      <c r="AF40" s="59">
        <v>66</v>
      </c>
    </row>
    <row r="41" spans="1:28" ht="12.75">
      <c r="A41" s="1">
        <v>89</v>
      </c>
      <c r="C41" s="1" t="s">
        <v>651</v>
      </c>
      <c r="E41" s="1" t="s">
        <v>468</v>
      </c>
      <c r="H41" s="1">
        <v>89</v>
      </c>
      <c r="J41" s="59">
        <f t="shared" si="1"/>
        <v>1</v>
      </c>
      <c r="L41" s="1">
        <v>89</v>
      </c>
      <c r="S41" s="2"/>
      <c r="T41" s="2"/>
      <c r="V41" s="1">
        <v>89</v>
      </c>
      <c r="X41" s="1">
        <v>89</v>
      </c>
      <c r="Y41" s="1">
        <v>89</v>
      </c>
      <c r="Z41" s="1">
        <v>89</v>
      </c>
      <c r="AB41" s="1">
        <v>89</v>
      </c>
    </row>
    <row r="42" spans="1:32" ht="12.75">
      <c r="A42" s="1">
        <v>92</v>
      </c>
      <c r="C42" s="1" t="s">
        <v>655</v>
      </c>
      <c r="E42" s="1" t="s">
        <v>468</v>
      </c>
      <c r="H42" s="1">
        <v>92</v>
      </c>
      <c r="J42" s="59">
        <f>COUNTA(F42:I42)</f>
        <v>1</v>
      </c>
      <c r="M42" s="1">
        <v>92</v>
      </c>
      <c r="S42" s="2"/>
      <c r="T42" s="2"/>
      <c r="V42" s="1">
        <v>92</v>
      </c>
      <c r="X42" s="1">
        <v>92</v>
      </c>
      <c r="Y42" s="1">
        <v>92</v>
      </c>
      <c r="AF42" s="1">
        <v>92</v>
      </c>
    </row>
    <row r="43" spans="1:32" ht="12.75">
      <c r="A43" s="1">
        <v>93</v>
      </c>
      <c r="C43" s="1" t="s">
        <v>656</v>
      </c>
      <c r="E43" s="1" t="s">
        <v>468</v>
      </c>
      <c r="H43" s="1">
        <v>93</v>
      </c>
      <c r="J43" s="59">
        <f>COUNTA(F43:I43)</f>
        <v>1</v>
      </c>
      <c r="M43" s="1">
        <v>93</v>
      </c>
      <c r="S43" s="2"/>
      <c r="T43" s="2"/>
      <c r="AB43" s="1">
        <v>93</v>
      </c>
      <c r="AF43" s="1">
        <v>93</v>
      </c>
    </row>
    <row r="44" spans="1:32" ht="12.75">
      <c r="A44" s="1">
        <v>65</v>
      </c>
      <c r="C44" s="1" t="s">
        <v>657</v>
      </c>
      <c r="E44" s="1" t="s">
        <v>652</v>
      </c>
      <c r="H44" s="1">
        <v>65</v>
      </c>
      <c r="J44" s="59">
        <f>COUNTA(F44:I44)</f>
        <v>1</v>
      </c>
      <c r="S44" s="2"/>
      <c r="T44" s="2"/>
      <c r="V44" s="1">
        <v>65</v>
      </c>
      <c r="W44" s="1">
        <v>65</v>
      </c>
      <c r="Y44" s="1">
        <v>65</v>
      </c>
      <c r="AF44" s="1">
        <v>65</v>
      </c>
    </row>
    <row r="45" spans="1:28" ht="12.75">
      <c r="A45" s="1">
        <v>71</v>
      </c>
      <c r="C45" s="1" t="s">
        <v>658</v>
      </c>
      <c r="E45" s="1" t="s">
        <v>652</v>
      </c>
      <c r="H45" s="1">
        <v>71</v>
      </c>
      <c r="J45" s="59">
        <f>COUNTA(F45:I45)</f>
        <v>1</v>
      </c>
      <c r="S45" s="2"/>
      <c r="T45" s="2"/>
      <c r="W45" s="1">
        <v>71</v>
      </c>
      <c r="Y45" s="1">
        <v>71</v>
      </c>
      <c r="Z45" s="1">
        <v>71</v>
      </c>
      <c r="AB45" s="1">
        <v>71</v>
      </c>
    </row>
    <row r="46" spans="1:30" ht="12.75">
      <c r="A46" s="1">
        <v>72</v>
      </c>
      <c r="C46" s="1" t="s">
        <v>659</v>
      </c>
      <c r="E46" s="1" t="s">
        <v>652</v>
      </c>
      <c r="H46" s="1">
        <v>72</v>
      </c>
      <c r="J46" s="59">
        <f>COUNTA(F46:I46)</f>
        <v>1</v>
      </c>
      <c r="M46" s="1">
        <v>72</v>
      </c>
      <c r="S46" s="2"/>
      <c r="T46" s="2"/>
      <c r="AD46">
        <v>72</v>
      </c>
    </row>
    <row r="47" spans="1:29" ht="12.75">
      <c r="A47" s="1">
        <v>73</v>
      </c>
      <c r="C47" s="1" t="s">
        <v>660</v>
      </c>
      <c r="E47" s="1" t="s">
        <v>652</v>
      </c>
      <c r="H47" s="1">
        <v>73</v>
      </c>
      <c r="J47" s="59">
        <f>COUNTA(F47:I47)</f>
        <v>1</v>
      </c>
      <c r="M47" s="1">
        <v>73</v>
      </c>
      <c r="S47" s="2"/>
      <c r="T47" s="2"/>
      <c r="V47" s="1">
        <v>73</v>
      </c>
      <c r="X47" s="1">
        <v>73</v>
      </c>
      <c r="Y47" s="1">
        <v>73</v>
      </c>
      <c r="Z47" s="1">
        <v>73</v>
      </c>
      <c r="AA47" s="1">
        <v>73</v>
      </c>
      <c r="AB47" s="1">
        <v>73</v>
      </c>
      <c r="AC47" s="1">
        <v>73</v>
      </c>
    </row>
    <row r="48" spans="1:28" ht="12.75">
      <c r="A48" s="1">
        <v>90</v>
      </c>
      <c r="C48" s="1" t="s">
        <v>653</v>
      </c>
      <c r="E48" s="1" t="s">
        <v>652</v>
      </c>
      <c r="H48" s="1">
        <v>90</v>
      </c>
      <c r="J48" s="59">
        <f t="shared" si="1"/>
        <v>1</v>
      </c>
      <c r="S48" s="2"/>
      <c r="T48" s="2"/>
      <c r="V48" s="1">
        <v>90</v>
      </c>
      <c r="W48" s="1">
        <v>90</v>
      </c>
      <c r="Y48" s="1">
        <v>90</v>
      </c>
      <c r="Z48" s="1">
        <v>90</v>
      </c>
      <c r="AB48" s="1">
        <v>90</v>
      </c>
    </row>
    <row r="49" spans="1:38" ht="12.75">
      <c r="A49" s="1">
        <v>91</v>
      </c>
      <c r="C49" s="1" t="s">
        <v>654</v>
      </c>
      <c r="E49" s="1" t="s">
        <v>652</v>
      </c>
      <c r="H49" s="1">
        <v>91</v>
      </c>
      <c r="J49" s="59">
        <f t="shared" si="1"/>
        <v>1</v>
      </c>
      <c r="S49" s="2"/>
      <c r="T49" s="2"/>
      <c r="V49" s="1">
        <v>91</v>
      </c>
      <c r="X49" s="1">
        <v>91</v>
      </c>
      <c r="Y49" s="1">
        <v>91</v>
      </c>
      <c r="Z49" s="1">
        <v>91</v>
      </c>
      <c r="AA49" s="1">
        <v>91</v>
      </c>
      <c r="AB49" s="1">
        <v>91</v>
      </c>
      <c r="AC49" s="1">
        <v>91</v>
      </c>
      <c r="AL49" s="1">
        <v>91</v>
      </c>
    </row>
    <row r="50" spans="1:30" ht="12.75">
      <c r="A50" s="1">
        <v>3</v>
      </c>
      <c r="B50" s="1" t="s">
        <v>479</v>
      </c>
      <c r="C50" s="1" t="s">
        <v>300</v>
      </c>
      <c r="D50" s="1" t="s">
        <v>202</v>
      </c>
      <c r="E50" s="1" t="s">
        <v>29</v>
      </c>
      <c r="J50" s="1">
        <f t="shared" si="0"/>
        <v>0</v>
      </c>
      <c r="M50" s="1">
        <v>3</v>
      </c>
      <c r="N50" s="1">
        <v>3</v>
      </c>
      <c r="P50" s="2"/>
      <c r="Q50" s="2"/>
      <c r="AD50" s="1"/>
    </row>
    <row r="51" spans="1:31" ht="12.75">
      <c r="A51" s="1">
        <v>4</v>
      </c>
      <c r="C51" s="1" t="s">
        <v>302</v>
      </c>
      <c r="D51" s="1" t="s">
        <v>201</v>
      </c>
      <c r="E51" s="1" t="s">
        <v>29</v>
      </c>
      <c r="H51" s="2"/>
      <c r="J51" s="1">
        <f t="shared" si="0"/>
        <v>0</v>
      </c>
      <c r="M51" s="1">
        <v>4</v>
      </c>
      <c r="N51" s="1">
        <v>4</v>
      </c>
      <c r="P51" s="2"/>
      <c r="Q51" s="2"/>
      <c r="S51" s="2"/>
      <c r="T51" s="2"/>
      <c r="V51" s="1">
        <v>4</v>
      </c>
      <c r="W51" s="1">
        <v>4</v>
      </c>
      <c r="AB51" s="1">
        <v>4</v>
      </c>
      <c r="AC51" s="1">
        <v>4</v>
      </c>
      <c r="AE51" s="1">
        <v>4</v>
      </c>
    </row>
    <row r="52" spans="1:42" ht="12.75">
      <c r="A52" s="1">
        <v>6</v>
      </c>
      <c r="C52" s="1" t="s">
        <v>486</v>
      </c>
      <c r="D52" s="1" t="s">
        <v>202</v>
      </c>
      <c r="E52" s="1" t="s">
        <v>29</v>
      </c>
      <c r="F52" s="2">
        <v>6</v>
      </c>
      <c r="G52" s="1">
        <v>6</v>
      </c>
      <c r="H52" s="1">
        <v>6</v>
      </c>
      <c r="J52" s="1">
        <f t="shared" si="0"/>
        <v>3</v>
      </c>
      <c r="L52" s="1">
        <v>6</v>
      </c>
      <c r="M52" s="1">
        <v>6</v>
      </c>
      <c r="O52" s="1">
        <v>6</v>
      </c>
      <c r="P52" s="2">
        <v>6</v>
      </c>
      <c r="Q52" s="2">
        <v>6</v>
      </c>
      <c r="S52" s="2"/>
      <c r="T52" s="2" t="s">
        <v>414</v>
      </c>
      <c r="V52" s="1">
        <v>6</v>
      </c>
      <c r="W52" s="1">
        <v>6</v>
      </c>
      <c r="X52" s="1">
        <v>6</v>
      </c>
      <c r="Y52" s="1">
        <v>6</v>
      </c>
      <c r="Z52" s="1">
        <v>6</v>
      </c>
      <c r="AA52" s="1">
        <v>6</v>
      </c>
      <c r="AB52" s="1">
        <v>6</v>
      </c>
      <c r="AC52" s="1">
        <v>6</v>
      </c>
      <c r="AH52" s="1">
        <v>6</v>
      </c>
      <c r="AI52" s="1">
        <v>6</v>
      </c>
      <c r="AP52" s="1">
        <v>6</v>
      </c>
    </row>
    <row r="53" spans="1:30" ht="12.75">
      <c r="A53" s="1">
        <v>9</v>
      </c>
      <c r="B53" s="1" t="s">
        <v>479</v>
      </c>
      <c r="C53" s="1" t="s">
        <v>209</v>
      </c>
      <c r="D53" s="1" t="s">
        <v>202</v>
      </c>
      <c r="E53" s="1" t="s">
        <v>29</v>
      </c>
      <c r="G53" s="2"/>
      <c r="I53" s="2"/>
      <c r="J53" s="1">
        <f>COUNTA(F53:I53)</f>
        <v>0</v>
      </c>
      <c r="K53" s="1">
        <v>9</v>
      </c>
      <c r="L53" s="1">
        <v>9</v>
      </c>
      <c r="M53" s="1">
        <v>9</v>
      </c>
      <c r="N53" s="1">
        <v>9</v>
      </c>
      <c r="P53" s="2"/>
      <c r="Q53" s="2">
        <v>9</v>
      </c>
      <c r="S53" s="2"/>
      <c r="T53" s="2"/>
      <c r="AD53" s="1"/>
    </row>
    <row r="54" spans="1:20" ht="12.75">
      <c r="A54" s="1">
        <v>35</v>
      </c>
      <c r="B54" s="1" t="s">
        <v>479</v>
      </c>
      <c r="C54" s="1" t="s">
        <v>267</v>
      </c>
      <c r="D54" s="1" t="s">
        <v>388</v>
      </c>
      <c r="E54" s="1" t="s">
        <v>29</v>
      </c>
      <c r="J54" s="1">
        <f t="shared" si="0"/>
        <v>0</v>
      </c>
      <c r="M54" s="1">
        <v>35</v>
      </c>
      <c r="N54" s="1">
        <v>35</v>
      </c>
      <c r="S54" s="2"/>
      <c r="T54" s="2" t="s">
        <v>414</v>
      </c>
    </row>
    <row r="55" spans="1:60" ht="12.75">
      <c r="A55" s="1">
        <v>37</v>
      </c>
      <c r="C55" s="1" t="s">
        <v>269</v>
      </c>
      <c r="D55" s="1" t="s">
        <v>270</v>
      </c>
      <c r="E55" s="1" t="s">
        <v>29</v>
      </c>
      <c r="J55" s="1">
        <f t="shared" si="0"/>
        <v>0</v>
      </c>
      <c r="M55" s="1">
        <v>37</v>
      </c>
      <c r="T55" s="1" t="s">
        <v>414</v>
      </c>
      <c r="V55"/>
      <c r="W55"/>
      <c r="X55"/>
      <c r="Y55"/>
      <c r="Z55"/>
      <c r="AA55"/>
      <c r="AB55"/>
      <c r="AC55"/>
      <c r="AD55">
        <v>37</v>
      </c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47" s="59" customFormat="1" ht="12.75">
      <c r="A56" s="59">
        <v>60</v>
      </c>
      <c r="C56" s="59" t="s">
        <v>134</v>
      </c>
      <c r="D56" s="59" t="s">
        <v>202</v>
      </c>
      <c r="E56" s="59" t="s">
        <v>29</v>
      </c>
      <c r="H56" s="59">
        <v>60</v>
      </c>
      <c r="J56" s="59">
        <f t="shared" si="0"/>
        <v>1</v>
      </c>
      <c r="M56" s="59">
        <v>60</v>
      </c>
      <c r="Q56" s="59">
        <v>60</v>
      </c>
      <c r="T56" s="59" t="s">
        <v>414</v>
      </c>
      <c r="U56" s="61"/>
      <c r="V56" s="59">
        <v>60</v>
      </c>
      <c r="W56" s="59">
        <v>60</v>
      </c>
      <c r="X56" s="59">
        <v>60</v>
      </c>
      <c r="Y56" s="59">
        <v>60</v>
      </c>
      <c r="Z56" s="59">
        <v>60</v>
      </c>
      <c r="AA56" s="59">
        <v>60</v>
      </c>
      <c r="AB56" s="59">
        <v>60</v>
      </c>
      <c r="AC56" s="59">
        <v>60</v>
      </c>
      <c r="AD56" s="61"/>
      <c r="AM56" s="59">
        <v>60</v>
      </c>
      <c r="AN56" s="59">
        <v>60</v>
      </c>
      <c r="AQ56" s="59">
        <v>60</v>
      </c>
      <c r="AU56" s="59">
        <v>60</v>
      </c>
    </row>
    <row r="57" spans="1:37" s="59" customFormat="1" ht="12.75">
      <c r="A57" s="59">
        <v>61</v>
      </c>
      <c r="C57" s="59" t="s">
        <v>135</v>
      </c>
      <c r="D57" s="59" t="s">
        <v>202</v>
      </c>
      <c r="E57" s="59" t="s">
        <v>29</v>
      </c>
      <c r="H57" s="59">
        <v>61</v>
      </c>
      <c r="J57" s="59">
        <f t="shared" si="0"/>
        <v>1</v>
      </c>
      <c r="M57" s="59">
        <v>61</v>
      </c>
      <c r="Q57" s="59">
        <v>61</v>
      </c>
      <c r="T57" s="59" t="s">
        <v>414</v>
      </c>
      <c r="V57" s="59">
        <v>61</v>
      </c>
      <c r="W57" s="59">
        <v>61</v>
      </c>
      <c r="X57" s="59">
        <v>61</v>
      </c>
      <c r="Y57" s="59">
        <v>61</v>
      </c>
      <c r="Z57" s="59">
        <v>61</v>
      </c>
      <c r="AA57" s="59">
        <v>61</v>
      </c>
      <c r="AB57" s="59">
        <v>61</v>
      </c>
      <c r="AC57" s="59">
        <v>61</v>
      </c>
      <c r="AG57" s="59">
        <v>61</v>
      </c>
      <c r="AK57" s="59">
        <v>61</v>
      </c>
    </row>
    <row r="58" spans="1:35" s="59" customFormat="1" ht="12.75">
      <c r="A58" s="59">
        <v>62</v>
      </c>
      <c r="B58" s="59" t="s">
        <v>669</v>
      </c>
      <c r="C58" s="59" t="s">
        <v>668</v>
      </c>
      <c r="E58" s="59" t="s">
        <v>29</v>
      </c>
      <c r="H58" s="59">
        <v>62</v>
      </c>
      <c r="J58" s="59">
        <f t="shared" si="0"/>
        <v>1</v>
      </c>
      <c r="K58" s="59">
        <v>62</v>
      </c>
      <c r="L58" s="59">
        <v>62</v>
      </c>
      <c r="M58" s="59">
        <v>62</v>
      </c>
      <c r="AI58" s="59">
        <v>62</v>
      </c>
    </row>
    <row r="59" spans="1:35" s="59" customFormat="1" ht="12.75">
      <c r="A59" s="59">
        <v>94</v>
      </c>
      <c r="C59" s="59" t="s">
        <v>671</v>
      </c>
      <c r="E59" s="59" t="s">
        <v>29</v>
      </c>
      <c r="H59" s="59">
        <v>94</v>
      </c>
      <c r="J59" s="59">
        <f t="shared" si="0"/>
        <v>1</v>
      </c>
      <c r="K59" s="59">
        <v>94</v>
      </c>
      <c r="O59" s="59">
        <v>94</v>
      </c>
      <c r="Q59" s="59">
        <v>94</v>
      </c>
      <c r="T59" s="59" t="s">
        <v>414</v>
      </c>
      <c r="V59" s="59">
        <v>94</v>
      </c>
      <c r="W59" s="59">
        <v>94</v>
      </c>
      <c r="X59" s="59">
        <v>94</v>
      </c>
      <c r="Y59" s="59">
        <v>94</v>
      </c>
      <c r="Z59" s="59">
        <v>94</v>
      </c>
      <c r="AA59" s="59">
        <v>94</v>
      </c>
      <c r="AB59" s="59">
        <v>94</v>
      </c>
      <c r="AC59" s="59">
        <v>94</v>
      </c>
      <c r="AD59" s="59">
        <v>94</v>
      </c>
      <c r="AI59" s="59">
        <v>94</v>
      </c>
    </row>
    <row r="60" spans="1:13" s="59" customFormat="1" ht="12.75">
      <c r="A60" s="59">
        <v>63</v>
      </c>
      <c r="C60" s="59" t="s">
        <v>670</v>
      </c>
      <c r="E60" s="59" t="s">
        <v>29</v>
      </c>
      <c r="J60" s="59">
        <f t="shared" si="0"/>
        <v>0</v>
      </c>
      <c r="M60" s="59">
        <v>62</v>
      </c>
    </row>
    <row r="61" spans="1:57" s="3" customFormat="1" ht="12.75">
      <c r="A61" s="1">
        <v>2</v>
      </c>
      <c r="B61" s="1" t="s">
        <v>480</v>
      </c>
      <c r="C61" s="1" t="s">
        <v>412</v>
      </c>
      <c r="D61" s="1" t="s">
        <v>202</v>
      </c>
      <c r="E61" s="1" t="s">
        <v>144</v>
      </c>
      <c r="F61" s="1"/>
      <c r="G61" s="1"/>
      <c r="J61" s="59">
        <f t="shared" si="0"/>
        <v>0</v>
      </c>
      <c r="K61" s="1"/>
      <c r="L61" s="1"/>
      <c r="M61" s="1">
        <v>2</v>
      </c>
      <c r="N61" s="1">
        <v>2</v>
      </c>
      <c r="O61" s="1"/>
      <c r="P61" s="2"/>
      <c r="Q61" s="2"/>
      <c r="R61" s="1"/>
      <c r="S61" s="1"/>
      <c r="T61" s="1"/>
      <c r="V61" s="1"/>
      <c r="W61" s="1"/>
      <c r="X61" s="1"/>
      <c r="Y61" s="1"/>
      <c r="Z61" s="1"/>
      <c r="AA61" s="1"/>
      <c r="AB61" s="1"/>
      <c r="AC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20" ht="12.75">
      <c r="A62" s="1">
        <v>10</v>
      </c>
      <c r="B62" s="1" t="s">
        <v>478</v>
      </c>
      <c r="C62" s="1" t="s">
        <v>315</v>
      </c>
      <c r="D62" s="1" t="s">
        <v>202</v>
      </c>
      <c r="E62" s="1" t="s">
        <v>144</v>
      </c>
      <c r="F62" s="2"/>
      <c r="G62" s="2"/>
      <c r="J62" s="1">
        <f t="shared" si="0"/>
        <v>0</v>
      </c>
      <c r="K62" s="1">
        <v>10</v>
      </c>
      <c r="M62" s="1">
        <v>10</v>
      </c>
      <c r="N62" s="1">
        <v>10</v>
      </c>
      <c r="P62" s="2"/>
      <c r="Q62" s="2"/>
      <c r="S62" s="2"/>
      <c r="T62" s="2"/>
    </row>
    <row r="63" spans="1:30" ht="12.75">
      <c r="A63" s="1">
        <v>11</v>
      </c>
      <c r="B63" s="1" t="s">
        <v>481</v>
      </c>
      <c r="C63" s="1" t="s">
        <v>0</v>
      </c>
      <c r="D63" s="1" t="s">
        <v>202</v>
      </c>
      <c r="E63" s="1" t="s">
        <v>144</v>
      </c>
      <c r="F63" s="2"/>
      <c r="J63" s="1">
        <f t="shared" si="0"/>
        <v>0</v>
      </c>
      <c r="K63" s="1">
        <v>11</v>
      </c>
      <c r="L63" s="1">
        <v>11</v>
      </c>
      <c r="M63" s="1">
        <v>11</v>
      </c>
      <c r="N63" s="1">
        <v>11</v>
      </c>
      <c r="P63" s="2">
        <v>11</v>
      </c>
      <c r="Q63" s="1">
        <v>11</v>
      </c>
      <c r="S63" s="2"/>
      <c r="T63" s="2" t="s">
        <v>414</v>
      </c>
      <c r="AD63" s="1"/>
    </row>
    <row r="64" spans="1:28" ht="12.75">
      <c r="A64" s="1">
        <v>13</v>
      </c>
      <c r="C64" s="1" t="s">
        <v>320</v>
      </c>
      <c r="D64" s="1" t="s">
        <v>386</v>
      </c>
      <c r="E64" s="1" t="s">
        <v>144</v>
      </c>
      <c r="G64" s="2"/>
      <c r="H64" s="1">
        <v>13</v>
      </c>
      <c r="I64" s="1">
        <v>13</v>
      </c>
      <c r="J64" s="1">
        <f t="shared" si="0"/>
        <v>2</v>
      </c>
      <c r="P64" s="2"/>
      <c r="Q64" s="1">
        <v>13</v>
      </c>
      <c r="S64" s="2"/>
      <c r="T64" s="1" t="s">
        <v>414</v>
      </c>
      <c r="Z64" s="1">
        <v>13</v>
      </c>
      <c r="AB64" s="1">
        <v>13</v>
      </c>
    </row>
    <row r="65" spans="1:31" ht="12.75">
      <c r="A65" s="1">
        <v>14</v>
      </c>
      <c r="C65" s="1" t="s">
        <v>518</v>
      </c>
      <c r="D65" s="1" t="s">
        <v>386</v>
      </c>
      <c r="E65" s="1" t="s">
        <v>144</v>
      </c>
      <c r="G65" s="2"/>
      <c r="H65" s="1">
        <v>14</v>
      </c>
      <c r="I65" s="1">
        <v>14</v>
      </c>
      <c r="J65" s="1">
        <f t="shared" si="0"/>
        <v>2</v>
      </c>
      <c r="M65" s="1">
        <v>14</v>
      </c>
      <c r="N65" s="1">
        <v>14</v>
      </c>
      <c r="P65" s="2"/>
      <c r="Q65" s="2"/>
      <c r="S65" s="2"/>
      <c r="T65" s="2"/>
      <c r="AC65" s="1">
        <v>14</v>
      </c>
      <c r="AD65" s="1"/>
      <c r="AE65" s="1">
        <v>14</v>
      </c>
    </row>
    <row r="66" spans="1:20" ht="12.75">
      <c r="A66" s="1">
        <v>16</v>
      </c>
      <c r="B66" s="1" t="s">
        <v>522</v>
      </c>
      <c r="C66" s="1" t="s">
        <v>323</v>
      </c>
      <c r="D66" s="1" t="s">
        <v>202</v>
      </c>
      <c r="E66" s="1" t="s">
        <v>144</v>
      </c>
      <c r="F66" s="2"/>
      <c r="G66" s="2"/>
      <c r="H66" s="2"/>
      <c r="I66" s="2"/>
      <c r="J66" s="1">
        <f t="shared" si="0"/>
        <v>0</v>
      </c>
      <c r="P66" s="2"/>
      <c r="Q66" s="2"/>
      <c r="S66" s="2"/>
      <c r="T66" s="2"/>
    </row>
    <row r="67" spans="1:57" s="3" customFormat="1" ht="12.75">
      <c r="A67" s="1">
        <v>17</v>
      </c>
      <c r="B67" s="1" t="s">
        <v>522</v>
      </c>
      <c r="C67" s="1" t="s">
        <v>324</v>
      </c>
      <c r="D67" s="1" t="s">
        <v>202</v>
      </c>
      <c r="E67" s="1" t="s">
        <v>144</v>
      </c>
      <c r="F67" s="2"/>
      <c r="G67" s="2"/>
      <c r="H67" s="2"/>
      <c r="I67" s="2"/>
      <c r="J67" s="1">
        <f t="shared" si="0"/>
        <v>0</v>
      </c>
      <c r="K67" s="1">
        <v>17</v>
      </c>
      <c r="L67" s="1">
        <v>17</v>
      </c>
      <c r="M67" s="1">
        <v>17</v>
      </c>
      <c r="N67" s="1"/>
      <c r="O67" s="1"/>
      <c r="P67" s="2">
        <v>17</v>
      </c>
      <c r="Q67" s="1">
        <v>17</v>
      </c>
      <c r="R67" s="1"/>
      <c r="S67" s="2"/>
      <c r="T67" s="2" t="s">
        <v>414</v>
      </c>
      <c r="V67" s="1"/>
      <c r="W67" s="1"/>
      <c r="X67" s="1"/>
      <c r="Y67" s="1"/>
      <c r="Z67" s="1"/>
      <c r="AA67" s="1"/>
      <c r="AB67" s="1">
        <v>17</v>
      </c>
      <c r="AC67" s="1">
        <v>17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2" ht="12.75">
      <c r="A68" s="1">
        <v>18</v>
      </c>
      <c r="B68" s="1" t="s">
        <v>3</v>
      </c>
      <c r="C68" s="1" t="s">
        <v>325</v>
      </c>
      <c r="D68" s="1" t="s">
        <v>202</v>
      </c>
      <c r="E68" s="1" t="s">
        <v>564</v>
      </c>
      <c r="F68" s="2"/>
      <c r="G68" s="2"/>
      <c r="H68" s="1">
        <v>18</v>
      </c>
      <c r="I68" s="2"/>
      <c r="J68" s="1">
        <f>COUNTA(F68:I68)</f>
        <v>1</v>
      </c>
      <c r="K68" s="1">
        <v>18</v>
      </c>
      <c r="L68" s="1">
        <v>18</v>
      </c>
      <c r="M68" s="1">
        <v>18</v>
      </c>
      <c r="O68" s="1">
        <v>18</v>
      </c>
      <c r="P68" s="2">
        <v>18</v>
      </c>
      <c r="Q68" s="2">
        <v>18</v>
      </c>
      <c r="S68" s="2"/>
      <c r="T68" s="2" t="s">
        <v>414</v>
      </c>
      <c r="V68" s="1">
        <v>18</v>
      </c>
      <c r="W68" s="1">
        <v>18</v>
      </c>
      <c r="X68" s="1">
        <v>18</v>
      </c>
      <c r="Y68" s="1">
        <v>18</v>
      </c>
      <c r="Z68" s="1">
        <v>18</v>
      </c>
      <c r="AB68" s="1">
        <v>18</v>
      </c>
      <c r="AC68" s="1">
        <v>18</v>
      </c>
      <c r="AW68" s="1">
        <v>18</v>
      </c>
      <c r="AY68" s="1">
        <v>18</v>
      </c>
      <c r="AZ68" s="1">
        <v>18</v>
      </c>
    </row>
    <row r="69" spans="1:20" ht="12.75">
      <c r="A69" s="1">
        <v>21</v>
      </c>
      <c r="B69" s="1" t="s">
        <v>530</v>
      </c>
      <c r="C69" s="1" t="s">
        <v>329</v>
      </c>
      <c r="D69" s="1" t="s">
        <v>202</v>
      </c>
      <c r="E69" s="1" t="s">
        <v>144</v>
      </c>
      <c r="G69" s="2"/>
      <c r="I69" s="2"/>
      <c r="J69" s="1">
        <f t="shared" si="0"/>
        <v>0</v>
      </c>
      <c r="P69" s="2"/>
      <c r="Q69" s="2"/>
      <c r="S69" s="2"/>
      <c r="T69" s="2"/>
    </row>
    <row r="70" spans="1:20" ht="12.75">
      <c r="A70" s="1">
        <v>33</v>
      </c>
      <c r="B70" s="1" t="s">
        <v>1</v>
      </c>
      <c r="C70" s="1" t="s">
        <v>263</v>
      </c>
      <c r="D70" s="1" t="s">
        <v>388</v>
      </c>
      <c r="E70" s="1" t="s">
        <v>144</v>
      </c>
      <c r="J70" s="1">
        <f>COUNTA(F70:I70)</f>
        <v>0</v>
      </c>
      <c r="M70" s="1">
        <v>33</v>
      </c>
      <c r="N70" s="1">
        <v>33</v>
      </c>
      <c r="S70" s="2"/>
      <c r="T70" s="2"/>
    </row>
    <row r="71" spans="1:20" ht="12.75">
      <c r="A71" s="1">
        <v>34</v>
      </c>
      <c r="C71" s="1" t="s">
        <v>265</v>
      </c>
      <c r="D71" s="1" t="s">
        <v>202</v>
      </c>
      <c r="E71" s="1" t="s">
        <v>144</v>
      </c>
      <c r="J71" s="1">
        <f t="shared" si="0"/>
        <v>0</v>
      </c>
      <c r="K71" s="1">
        <v>34</v>
      </c>
      <c r="M71" s="1">
        <v>34</v>
      </c>
      <c r="N71" s="1">
        <v>34</v>
      </c>
      <c r="Q71" s="1">
        <v>34</v>
      </c>
      <c r="S71" s="2"/>
      <c r="T71" s="2" t="s">
        <v>414</v>
      </c>
    </row>
    <row r="72" spans="1:30" s="59" customFormat="1" ht="12.75">
      <c r="A72" s="59">
        <v>45</v>
      </c>
      <c r="C72" s="59" t="s">
        <v>305</v>
      </c>
      <c r="D72" s="59" t="s">
        <v>110</v>
      </c>
      <c r="E72" s="59" t="s">
        <v>144</v>
      </c>
      <c r="F72" s="60"/>
      <c r="J72" s="59">
        <f t="shared" si="0"/>
        <v>0</v>
      </c>
      <c r="K72" s="59">
        <v>45</v>
      </c>
      <c r="L72" s="59">
        <v>45</v>
      </c>
      <c r="M72" s="59">
        <v>45</v>
      </c>
      <c r="O72" s="59">
        <v>45</v>
      </c>
      <c r="P72" s="59">
        <v>45</v>
      </c>
      <c r="Q72" s="59">
        <v>45</v>
      </c>
      <c r="T72" s="59" t="s">
        <v>414</v>
      </c>
      <c r="U72" s="61"/>
      <c r="AD72" s="61"/>
    </row>
    <row r="73" spans="1:20" s="3" customFormat="1" ht="12.75">
      <c r="A73" s="3">
        <v>46</v>
      </c>
      <c r="C73" s="3" t="s">
        <v>113</v>
      </c>
      <c r="D73" s="3" t="s">
        <v>202</v>
      </c>
      <c r="E73" s="1" t="s">
        <v>144</v>
      </c>
      <c r="H73" s="1"/>
      <c r="I73" s="1"/>
      <c r="J73" s="1">
        <f t="shared" si="0"/>
        <v>0</v>
      </c>
      <c r="K73" s="1"/>
      <c r="L73" s="1"/>
      <c r="M73" s="1"/>
      <c r="N73" s="1"/>
      <c r="O73" s="1"/>
      <c r="P73" s="3">
        <v>46</v>
      </c>
      <c r="R73" s="1"/>
      <c r="T73" s="3" t="s">
        <v>414</v>
      </c>
    </row>
    <row r="74" spans="1:57" ht="12.75">
      <c r="A74" s="3">
        <v>47</v>
      </c>
      <c r="B74" s="3"/>
      <c r="C74" s="3" t="s">
        <v>114</v>
      </c>
      <c r="D74" s="3" t="s">
        <v>202</v>
      </c>
      <c r="E74" s="1" t="s">
        <v>144</v>
      </c>
      <c r="F74" s="3"/>
      <c r="G74" s="3"/>
      <c r="J74" s="1">
        <f t="shared" si="0"/>
        <v>0</v>
      </c>
      <c r="P74" s="3"/>
      <c r="Q74" s="3"/>
      <c r="S74" s="3"/>
      <c r="T74" s="3" t="s">
        <v>414</v>
      </c>
      <c r="V74" s="3"/>
      <c r="W74" s="3"/>
      <c r="X74" s="3"/>
      <c r="Y74" s="3"/>
      <c r="Z74" s="3"/>
      <c r="AA74" s="3"/>
      <c r="AB74" s="3"/>
      <c r="AC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20" ht="12.75">
      <c r="A75" s="1">
        <v>59</v>
      </c>
      <c r="C75" s="1" t="s">
        <v>132</v>
      </c>
      <c r="D75" s="1" t="s">
        <v>202</v>
      </c>
      <c r="E75" s="1" t="s">
        <v>144</v>
      </c>
      <c r="F75" s="2"/>
      <c r="J75" s="1">
        <f t="shared" si="0"/>
        <v>0</v>
      </c>
      <c r="K75" s="1">
        <v>59</v>
      </c>
      <c r="L75" s="1">
        <v>59</v>
      </c>
      <c r="M75" s="1">
        <v>59</v>
      </c>
      <c r="N75" s="1">
        <v>59</v>
      </c>
      <c r="O75" s="1">
        <v>59</v>
      </c>
      <c r="P75" s="1">
        <v>59</v>
      </c>
      <c r="Q75" s="1">
        <v>59</v>
      </c>
      <c r="T75" s="1" t="s">
        <v>414</v>
      </c>
    </row>
    <row r="76" spans="1:57" s="3" customFormat="1" ht="12.75">
      <c r="A76" s="1">
        <v>7</v>
      </c>
      <c r="B76" s="62" t="s">
        <v>2</v>
      </c>
      <c r="C76" s="1" t="s">
        <v>312</v>
      </c>
      <c r="D76" s="1" t="s">
        <v>202</v>
      </c>
      <c r="E76" s="1" t="s">
        <v>205</v>
      </c>
      <c r="F76" s="1"/>
      <c r="G76" s="2"/>
      <c r="H76" s="1"/>
      <c r="I76" s="1"/>
      <c r="J76" s="1">
        <f t="shared" si="0"/>
        <v>0</v>
      </c>
      <c r="K76" s="1">
        <v>7</v>
      </c>
      <c r="L76" s="1">
        <v>7</v>
      </c>
      <c r="M76" s="1">
        <v>7</v>
      </c>
      <c r="N76" s="1">
        <v>7</v>
      </c>
      <c r="O76" s="1"/>
      <c r="P76" s="2"/>
      <c r="Q76" s="1">
        <v>7</v>
      </c>
      <c r="R76" s="1"/>
      <c r="S76" s="1"/>
      <c r="T76" s="1" t="s">
        <v>414</v>
      </c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3" customFormat="1" ht="12.75">
      <c r="A77" s="1">
        <v>8</v>
      </c>
      <c r="B77" s="1"/>
      <c r="C77" s="1" t="s">
        <v>313</v>
      </c>
      <c r="D77" s="1" t="s">
        <v>201</v>
      </c>
      <c r="E77" s="1" t="s">
        <v>205</v>
      </c>
      <c r="F77" s="1"/>
      <c r="G77" s="2"/>
      <c r="H77" s="1">
        <v>8</v>
      </c>
      <c r="I77" s="1">
        <v>8</v>
      </c>
      <c r="J77" s="1">
        <f t="shared" si="0"/>
        <v>2</v>
      </c>
      <c r="K77" s="1"/>
      <c r="L77" s="1"/>
      <c r="M77" s="1">
        <v>8</v>
      </c>
      <c r="N77" s="1">
        <v>8</v>
      </c>
      <c r="O77" s="1"/>
      <c r="P77" s="2"/>
      <c r="Q77" s="2"/>
      <c r="R77" s="1"/>
      <c r="S77" s="1"/>
      <c r="T77" s="1" t="s">
        <v>414</v>
      </c>
      <c r="V77" s="1">
        <v>8</v>
      </c>
      <c r="W77" s="1">
        <v>8</v>
      </c>
      <c r="X77" s="1"/>
      <c r="Y77" s="1">
        <v>8</v>
      </c>
      <c r="Z77" s="1">
        <v>8</v>
      </c>
      <c r="AA77" s="1"/>
      <c r="AB77" s="1">
        <v>8</v>
      </c>
      <c r="AC77" s="1">
        <v>8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3" customFormat="1" ht="12.75">
      <c r="A78" s="1">
        <v>12</v>
      </c>
      <c r="B78" s="1"/>
      <c r="C78" s="1" t="s">
        <v>319</v>
      </c>
      <c r="D78" s="1" t="s">
        <v>202</v>
      </c>
      <c r="E78" s="1" t="s">
        <v>205</v>
      </c>
      <c r="F78" s="1"/>
      <c r="G78" s="2"/>
      <c r="H78" s="2"/>
      <c r="I78" s="1"/>
      <c r="J78" s="1">
        <f t="shared" si="0"/>
        <v>0</v>
      </c>
      <c r="K78" s="1"/>
      <c r="L78" s="1"/>
      <c r="M78" s="1">
        <v>12</v>
      </c>
      <c r="N78" s="1">
        <v>12</v>
      </c>
      <c r="O78" s="1"/>
      <c r="P78" s="2"/>
      <c r="Q78" s="2"/>
      <c r="R78" s="1"/>
      <c r="S78" s="2"/>
      <c r="T78" s="1" t="s">
        <v>414</v>
      </c>
      <c r="V78" s="1"/>
      <c r="W78" s="1"/>
      <c r="X78" s="1"/>
      <c r="Y78" s="1"/>
      <c r="Z78" s="1">
        <v>12</v>
      </c>
      <c r="AA78" s="1"/>
      <c r="AB78" s="1"/>
      <c r="AC78" s="1">
        <v>12</v>
      </c>
      <c r="AE78" s="1"/>
      <c r="AF78" s="1"/>
      <c r="AG78" s="1"/>
      <c r="AH78" s="1"/>
      <c r="AI78" s="1"/>
      <c r="AJ78" s="1"/>
      <c r="AK78" s="1"/>
      <c r="AL78" s="1">
        <v>12</v>
      </c>
      <c r="AM78" s="1"/>
      <c r="AN78" s="1"/>
      <c r="AP78" s="1"/>
      <c r="AQ78" s="1"/>
      <c r="AR78" s="1">
        <v>12</v>
      </c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40" ht="12.75">
      <c r="A79" s="1">
        <v>22</v>
      </c>
      <c r="C79" s="1" t="s">
        <v>330</v>
      </c>
      <c r="D79" s="1" t="s">
        <v>201</v>
      </c>
      <c r="E79" s="1" t="s">
        <v>205</v>
      </c>
      <c r="G79" s="2"/>
      <c r="H79" s="1">
        <v>22</v>
      </c>
      <c r="I79" s="1">
        <v>22</v>
      </c>
      <c r="J79" s="1">
        <f t="shared" si="0"/>
        <v>2</v>
      </c>
      <c r="P79" s="2"/>
      <c r="Q79" s="2"/>
      <c r="S79" s="2"/>
      <c r="T79" s="2"/>
      <c r="V79" s="1">
        <v>22</v>
      </c>
      <c r="W79" s="1">
        <v>22</v>
      </c>
      <c r="Z79" s="1">
        <v>22</v>
      </c>
      <c r="AB79" s="1">
        <v>22</v>
      </c>
      <c r="AM79" s="1">
        <v>22</v>
      </c>
      <c r="AN79" s="1">
        <v>22</v>
      </c>
    </row>
    <row r="80" spans="1:57" s="3" customFormat="1" ht="12.75">
      <c r="A80" s="1">
        <v>26</v>
      </c>
      <c r="B80" s="1" t="s">
        <v>4</v>
      </c>
      <c r="C80" s="1" t="s">
        <v>334</v>
      </c>
      <c r="D80" s="1" t="s">
        <v>202</v>
      </c>
      <c r="E80" s="1" t="s">
        <v>205</v>
      </c>
      <c r="F80" s="1"/>
      <c r="G80" s="2"/>
      <c r="H80" s="1">
        <v>26</v>
      </c>
      <c r="I80" s="2"/>
      <c r="J80" s="1">
        <f t="shared" si="0"/>
        <v>1</v>
      </c>
      <c r="K80" s="1">
        <v>26</v>
      </c>
      <c r="L80" s="1">
        <v>26</v>
      </c>
      <c r="M80" s="1">
        <v>26</v>
      </c>
      <c r="N80" s="1">
        <v>26</v>
      </c>
      <c r="O80" s="1">
        <v>26</v>
      </c>
      <c r="P80" s="1">
        <v>26</v>
      </c>
      <c r="Q80" s="1">
        <v>26</v>
      </c>
      <c r="R80" s="1"/>
      <c r="S80" s="2"/>
      <c r="T80" s="2"/>
      <c r="V80" s="1">
        <v>26</v>
      </c>
      <c r="W80" s="1">
        <v>26</v>
      </c>
      <c r="X80" s="1"/>
      <c r="Y80" s="1">
        <v>26</v>
      </c>
      <c r="Z80" s="1">
        <v>26</v>
      </c>
      <c r="AA80" s="1"/>
      <c r="AB80" s="1">
        <v>26</v>
      </c>
      <c r="AC80" s="1">
        <v>26</v>
      </c>
      <c r="AD80" s="3">
        <v>26</v>
      </c>
      <c r="AE80" s="1">
        <v>26</v>
      </c>
      <c r="AF80" s="1"/>
      <c r="AG80" s="1">
        <v>26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>
        <v>26</v>
      </c>
      <c r="AU80" s="1"/>
      <c r="AV80" s="1"/>
      <c r="AW80" s="1"/>
      <c r="AX80" s="1"/>
      <c r="AY80" s="1"/>
      <c r="AZ80" s="1"/>
      <c r="BA80" s="1">
        <v>26</v>
      </c>
      <c r="BB80" s="1"/>
      <c r="BC80" s="1"/>
      <c r="BD80" s="1"/>
      <c r="BE80" s="1"/>
    </row>
    <row r="81" spans="1:42" ht="12.75">
      <c r="A81" s="1">
        <v>27</v>
      </c>
      <c r="B81" s="1" t="s">
        <v>5</v>
      </c>
      <c r="C81" s="1" t="s">
        <v>337</v>
      </c>
      <c r="D81" s="1" t="s">
        <v>202</v>
      </c>
      <c r="E81" s="1" t="s">
        <v>205</v>
      </c>
      <c r="G81" s="2"/>
      <c r="H81" s="1">
        <v>27</v>
      </c>
      <c r="I81" s="2"/>
      <c r="J81" s="1">
        <f t="shared" si="0"/>
        <v>1</v>
      </c>
      <c r="P81" s="2">
        <v>27</v>
      </c>
      <c r="Q81" s="2"/>
      <c r="S81" s="2"/>
      <c r="T81" s="2"/>
      <c r="V81" s="1">
        <v>27</v>
      </c>
      <c r="W81" s="1">
        <v>27</v>
      </c>
      <c r="X81" s="1">
        <v>27</v>
      </c>
      <c r="Y81" s="1">
        <v>27</v>
      </c>
      <c r="Z81" s="1">
        <v>27</v>
      </c>
      <c r="AB81" s="1">
        <v>27</v>
      </c>
      <c r="AC81" s="1">
        <v>27</v>
      </c>
      <c r="AH81" s="1">
        <v>27</v>
      </c>
      <c r="AM81" s="1">
        <v>27</v>
      </c>
      <c r="AN81" s="1">
        <v>27</v>
      </c>
      <c r="AP81" s="1">
        <v>27</v>
      </c>
    </row>
    <row r="82" spans="1:29" ht="12.75">
      <c r="A82" s="1">
        <v>28</v>
      </c>
      <c r="C82" s="1" t="s">
        <v>375</v>
      </c>
      <c r="D82" s="1" t="s">
        <v>202</v>
      </c>
      <c r="E82" s="1" t="s">
        <v>205</v>
      </c>
      <c r="G82" s="2"/>
      <c r="H82" s="1">
        <v>28</v>
      </c>
      <c r="I82" s="1">
        <v>28</v>
      </c>
      <c r="J82" s="1">
        <f t="shared" si="0"/>
        <v>2</v>
      </c>
      <c r="P82" s="2"/>
      <c r="Q82" s="2"/>
      <c r="S82" s="2"/>
      <c r="T82" s="2"/>
      <c r="V82" s="1">
        <v>28</v>
      </c>
      <c r="W82" s="1">
        <v>28</v>
      </c>
      <c r="Z82" s="1">
        <v>28</v>
      </c>
      <c r="AC82" s="1">
        <v>28</v>
      </c>
    </row>
    <row r="83" spans="1:20" ht="12.75">
      <c r="A83" s="1">
        <v>36</v>
      </c>
      <c r="B83" s="1" t="s">
        <v>522</v>
      </c>
      <c r="C83" s="1" t="s">
        <v>268</v>
      </c>
      <c r="D83" s="1" t="s">
        <v>201</v>
      </c>
      <c r="E83" s="1" t="s">
        <v>205</v>
      </c>
      <c r="J83" s="1">
        <f t="shared" si="0"/>
        <v>0</v>
      </c>
      <c r="K83" s="1">
        <v>36</v>
      </c>
      <c r="M83" s="1">
        <v>36</v>
      </c>
      <c r="N83" s="1">
        <v>36</v>
      </c>
      <c r="T83" s="1" t="s">
        <v>414</v>
      </c>
    </row>
    <row r="84" spans="1:20" s="59" customFormat="1" ht="12.75">
      <c r="A84" s="59">
        <v>38</v>
      </c>
      <c r="B84" s="59" t="s">
        <v>544</v>
      </c>
      <c r="C84" s="59" t="s">
        <v>273</v>
      </c>
      <c r="D84" s="59" t="s">
        <v>388</v>
      </c>
      <c r="E84" s="59" t="s">
        <v>205</v>
      </c>
      <c r="F84" s="61"/>
      <c r="J84" s="59">
        <f t="shared" si="0"/>
        <v>0</v>
      </c>
      <c r="K84" s="59">
        <v>38</v>
      </c>
      <c r="L84" s="59">
        <v>38</v>
      </c>
      <c r="M84" s="59">
        <v>38</v>
      </c>
      <c r="P84" s="59">
        <v>38</v>
      </c>
      <c r="T84" s="59" t="s">
        <v>414</v>
      </c>
    </row>
    <row r="85" spans="1:20" ht="12.75">
      <c r="A85" s="1">
        <v>40</v>
      </c>
      <c r="B85" s="1" t="s">
        <v>6</v>
      </c>
      <c r="C85" s="1" t="s">
        <v>279</v>
      </c>
      <c r="D85" s="1" t="s">
        <v>202</v>
      </c>
      <c r="E85" s="1" t="s">
        <v>205</v>
      </c>
      <c r="F85" s="59"/>
      <c r="J85" s="1">
        <f t="shared" si="0"/>
        <v>0</v>
      </c>
      <c r="K85" s="1">
        <v>40</v>
      </c>
      <c r="L85" s="1">
        <v>40</v>
      </c>
      <c r="M85" s="1">
        <v>40</v>
      </c>
      <c r="O85" s="1">
        <v>40</v>
      </c>
      <c r="P85" s="1">
        <v>40</v>
      </c>
      <c r="Q85" s="1">
        <v>40</v>
      </c>
      <c r="T85" s="1" t="s">
        <v>545</v>
      </c>
    </row>
    <row r="86" spans="1:30" s="59" customFormat="1" ht="12.75">
      <c r="A86" s="59">
        <v>42</v>
      </c>
      <c r="B86" s="59" t="s">
        <v>7</v>
      </c>
      <c r="C86" s="59" t="s">
        <v>108</v>
      </c>
      <c r="D86" s="59" t="s">
        <v>202</v>
      </c>
      <c r="E86" s="59" t="s">
        <v>205</v>
      </c>
      <c r="J86" s="59">
        <f t="shared" si="0"/>
        <v>0</v>
      </c>
      <c r="L86" s="59">
        <v>42</v>
      </c>
      <c r="M86" s="59">
        <v>42</v>
      </c>
      <c r="P86" s="59">
        <v>42</v>
      </c>
      <c r="Q86" s="59">
        <v>42</v>
      </c>
      <c r="T86" s="59" t="s">
        <v>414</v>
      </c>
      <c r="U86" s="61"/>
      <c r="AD86" s="61"/>
    </row>
    <row r="87" spans="1:36" ht="12.75">
      <c r="A87" s="1">
        <v>43</v>
      </c>
      <c r="C87" s="1" t="s">
        <v>453</v>
      </c>
      <c r="D87" s="1" t="s">
        <v>201</v>
      </c>
      <c r="E87" s="1" t="s">
        <v>205</v>
      </c>
      <c r="F87" s="59">
        <v>43</v>
      </c>
      <c r="G87" s="1">
        <v>43</v>
      </c>
      <c r="H87" s="1">
        <v>43</v>
      </c>
      <c r="J87" s="1">
        <f t="shared" si="0"/>
        <v>3</v>
      </c>
      <c r="P87" s="1">
        <v>43</v>
      </c>
      <c r="Q87" s="1">
        <v>43</v>
      </c>
      <c r="V87" s="1">
        <v>43</v>
      </c>
      <c r="W87" s="1">
        <v>43</v>
      </c>
      <c r="Y87" s="1">
        <v>43</v>
      </c>
      <c r="Z87" s="1">
        <v>43</v>
      </c>
      <c r="AJ87" s="1">
        <v>43</v>
      </c>
    </row>
    <row r="88" spans="1:25" ht="12.75">
      <c r="A88" s="1">
        <v>95</v>
      </c>
      <c r="B88" s="1" t="s">
        <v>672</v>
      </c>
      <c r="C88" s="1" t="s">
        <v>673</v>
      </c>
      <c r="E88" s="1" t="s">
        <v>205</v>
      </c>
      <c r="F88" s="59">
        <v>95</v>
      </c>
      <c r="J88" s="1">
        <f t="shared" si="0"/>
        <v>1</v>
      </c>
      <c r="K88" s="1">
        <v>95</v>
      </c>
      <c r="L88" s="1">
        <v>95</v>
      </c>
      <c r="P88" s="1">
        <v>95</v>
      </c>
      <c r="Q88" s="1">
        <v>95</v>
      </c>
      <c r="V88" s="1">
        <v>95</v>
      </c>
      <c r="W88" s="1">
        <v>95</v>
      </c>
      <c r="Y88" s="1">
        <v>95</v>
      </c>
    </row>
    <row r="89" spans="1:33" ht="12.75">
      <c r="A89" s="1">
        <v>44</v>
      </c>
      <c r="C89" s="1" t="s">
        <v>109</v>
      </c>
      <c r="D89" s="1" t="s">
        <v>201</v>
      </c>
      <c r="E89" s="1" t="s">
        <v>205</v>
      </c>
      <c r="F89" s="59">
        <v>44</v>
      </c>
      <c r="G89" s="59"/>
      <c r="H89" s="1">
        <v>44</v>
      </c>
      <c r="J89" s="1">
        <f t="shared" si="0"/>
        <v>2</v>
      </c>
      <c r="P89" s="1">
        <v>44</v>
      </c>
      <c r="AB89" s="1">
        <v>44</v>
      </c>
      <c r="AC89" s="1">
        <v>44</v>
      </c>
      <c r="AG89" s="1">
        <v>44</v>
      </c>
    </row>
    <row r="90" spans="1:57" s="3" customFormat="1" ht="12.75">
      <c r="A90" s="1">
        <v>48</v>
      </c>
      <c r="B90" s="1"/>
      <c r="C90" s="1" t="s">
        <v>115</v>
      </c>
      <c r="D90" s="1" t="s">
        <v>201</v>
      </c>
      <c r="E90" s="1" t="s">
        <v>116</v>
      </c>
      <c r="F90" s="1"/>
      <c r="G90" s="1"/>
      <c r="H90" s="1">
        <v>48</v>
      </c>
      <c r="I90" s="1">
        <v>48</v>
      </c>
      <c r="J90" s="1">
        <f t="shared" si="0"/>
        <v>2</v>
      </c>
      <c r="K90" s="1"/>
      <c r="L90" s="1"/>
      <c r="M90" s="1"/>
      <c r="N90" s="1"/>
      <c r="O90" s="1"/>
      <c r="P90" s="1"/>
      <c r="Q90" s="1"/>
      <c r="R90" s="1"/>
      <c r="S90" s="1"/>
      <c r="T90" s="1" t="s">
        <v>414</v>
      </c>
      <c r="V90" s="1">
        <v>48</v>
      </c>
      <c r="Y90" s="1">
        <v>48</v>
      </c>
      <c r="Z90" s="1">
        <v>48</v>
      </c>
      <c r="AA90" s="1"/>
      <c r="AB90" s="1">
        <v>48</v>
      </c>
      <c r="AE90" s="1"/>
      <c r="AF90" s="1"/>
      <c r="AG90" s="1"/>
      <c r="AH90" s="1"/>
      <c r="AI90" s="1"/>
      <c r="AJ90" s="1"/>
      <c r="AK90" s="1"/>
      <c r="AL90" s="1"/>
      <c r="AM90" s="1">
        <v>48</v>
      </c>
      <c r="AN90" s="1">
        <v>48</v>
      </c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3" customFormat="1" ht="12.75">
      <c r="A91" s="1">
        <v>66</v>
      </c>
      <c r="B91" s="1"/>
      <c r="C91" s="1" t="s">
        <v>666</v>
      </c>
      <c r="D91" s="1"/>
      <c r="E91" s="1" t="s">
        <v>116</v>
      </c>
      <c r="F91" s="1"/>
      <c r="G91" s="1"/>
      <c r="H91" s="1">
        <v>66</v>
      </c>
      <c r="I91" s="1"/>
      <c r="J91" s="1">
        <f t="shared" si="0"/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V91" s="1">
        <v>66</v>
      </c>
      <c r="W91" s="1">
        <v>66</v>
      </c>
      <c r="X91" s="1"/>
      <c r="Y91" s="1">
        <v>66</v>
      </c>
      <c r="Z91" s="1">
        <v>66</v>
      </c>
      <c r="AA91" s="1"/>
      <c r="AB91" s="1">
        <v>66</v>
      </c>
      <c r="AC91" s="1"/>
      <c r="AE91" s="1">
        <v>66</v>
      </c>
      <c r="AF91" s="1">
        <v>66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1:57" ht="12.75">
      <c r="K92" s="1">
        <f>COUNTA(K2:K90)</f>
        <v>18</v>
      </c>
      <c r="L92" s="1">
        <f>COUNTA(L2:L90)</f>
        <v>18</v>
      </c>
      <c r="M92" s="1">
        <f>COUNTA(M2:M90)</f>
        <v>50</v>
      </c>
      <c r="N92" s="1">
        <f>COUNTA(N2:N90)</f>
        <v>21</v>
      </c>
      <c r="O92" s="1">
        <f>COUNTA(O2:O90)</f>
        <v>8</v>
      </c>
      <c r="P92" s="1">
        <f>COUNTA(P2:P90)</f>
        <v>17</v>
      </c>
      <c r="Q92" s="1">
        <f>COUNTA(Q2:Q90)</f>
        <v>24</v>
      </c>
      <c r="R92" s="1">
        <f>COUNTA(R2:R90)</f>
        <v>0</v>
      </c>
      <c r="S92" s="1">
        <f>COUNTA(S2:S90)</f>
        <v>0</v>
      </c>
      <c r="T92" s="1">
        <f>COUNTA(T2:T90)</f>
        <v>39</v>
      </c>
      <c r="U92" s="1">
        <f>COUNTA(U2:U90)</f>
        <v>0</v>
      </c>
      <c r="V92" s="1">
        <f>COUNTA(V2:V91)</f>
        <v>46</v>
      </c>
      <c r="W92" s="1">
        <f>COUNTA(W2:W90)</f>
        <v>38</v>
      </c>
      <c r="X92" s="1">
        <f>COUNTA(X2:X90)</f>
        <v>17</v>
      </c>
      <c r="Y92" s="1">
        <f>COUNTA(Y2:Y91)</f>
        <v>39</v>
      </c>
      <c r="Z92" s="1">
        <f>COUNTA(Z2:Z91)</f>
        <v>37</v>
      </c>
      <c r="AA92" s="1">
        <f>COUNTA(AA2:AA90)</f>
        <v>11</v>
      </c>
      <c r="AB92" s="1">
        <f>COUNTA(AB2:AB91)</f>
        <v>34</v>
      </c>
      <c r="AC92" s="1">
        <f>COUNTA(AC2:AC90)</f>
        <v>18</v>
      </c>
      <c r="AD92" s="1">
        <f>COUNTA(AD2:AD90)</f>
        <v>10</v>
      </c>
      <c r="AE92" s="1">
        <f>COUNTA(AE2:AE90)</f>
        <v>5</v>
      </c>
      <c r="AF92" s="1">
        <f>COUNTA(AF2:AF90)</f>
        <v>16</v>
      </c>
      <c r="AG92" s="1">
        <f>COUNTA(AG2:AG90)</f>
        <v>3</v>
      </c>
      <c r="AH92" s="1">
        <f>COUNTA(AH2:AH90)</f>
        <v>2</v>
      </c>
      <c r="AI92" s="1">
        <f>COUNTA(AI2:AI90)</f>
        <v>3</v>
      </c>
      <c r="AJ92" s="1">
        <f>COUNTA(AJ2:AJ90)</f>
        <v>1</v>
      </c>
      <c r="AK92" s="1">
        <f>COUNTA(AK2:AK90)</f>
        <v>1</v>
      </c>
      <c r="AL92" s="1">
        <f>COUNTA(AL2:AL90)</f>
        <v>3</v>
      </c>
      <c r="AM92" s="1">
        <f>COUNTA(AM2:AM90)</f>
        <v>5</v>
      </c>
      <c r="AN92" s="1">
        <f>COUNTA(AN2:AN90)</f>
        <v>5</v>
      </c>
      <c r="AO92" s="1">
        <f>COUNTA(AO2:AO90)</f>
        <v>1</v>
      </c>
      <c r="AP92" s="1">
        <f>COUNTA(AP2:AP90)</f>
        <v>3</v>
      </c>
      <c r="AQ92" s="1">
        <f>COUNTA(AQ2:AQ90)</f>
        <v>2</v>
      </c>
      <c r="AR92" s="1">
        <f>COUNTA(AR2:AR90)</f>
        <v>1</v>
      </c>
      <c r="AS92" s="1">
        <f>COUNTA(AS2:AS90)</f>
        <v>0</v>
      </c>
      <c r="AT92" s="1">
        <f>COUNTA(AT2:AT90)</f>
        <v>1</v>
      </c>
      <c r="AU92" s="1">
        <f>COUNTA(AU2:AU90)</f>
        <v>2</v>
      </c>
      <c r="AV92" s="1">
        <f>COUNTA(AV2:AV90)</f>
        <v>1</v>
      </c>
      <c r="AW92" s="1">
        <f>COUNTA(AW2:AW90)</f>
        <v>2</v>
      </c>
      <c r="AX92" s="1">
        <f>COUNTA(AX2:AX90)</f>
        <v>0</v>
      </c>
      <c r="AY92" s="1">
        <f>COUNTA(AY2:AY90)</f>
        <v>1</v>
      </c>
      <c r="AZ92" s="1">
        <f>COUNTA(AZ2:AZ90)</f>
        <v>1</v>
      </c>
      <c r="BA92" s="1">
        <f>COUNTA(BA2:BA90)</f>
        <v>1</v>
      </c>
      <c r="BB92" s="1">
        <f>COUNTA(BB2:BB90)</f>
        <v>0</v>
      </c>
      <c r="BC92" s="1">
        <f>COUNTA(BC2:BC90)</f>
        <v>0</v>
      </c>
      <c r="BD92" s="1">
        <f>COUNTA(BD2:BD90)</f>
        <v>0</v>
      </c>
      <c r="BE92" s="1">
        <f>COUNTA(BE2:BE90)</f>
        <v>0</v>
      </c>
    </row>
    <row r="93" ht="12.75">
      <c r="AD93" s="1"/>
    </row>
    <row r="94" ht="12.75">
      <c r="AD94" s="1"/>
    </row>
    <row r="95" ht="12.75">
      <c r="AD95" s="1"/>
    </row>
    <row r="96" ht="12.75">
      <c r="AD96" s="1"/>
    </row>
    <row r="97" ht="12.75">
      <c r="AD97" s="1"/>
    </row>
    <row r="98" ht="12.75">
      <c r="AD98" s="1"/>
    </row>
    <row r="99" ht="12.75">
      <c r="AD99" s="1"/>
    </row>
    <row r="100" ht="12.75">
      <c r="AD100" s="1"/>
    </row>
    <row r="101" ht="12.75">
      <c r="AD101" s="1"/>
    </row>
    <row r="102" ht="12.75">
      <c r="AD102" s="1"/>
    </row>
    <row r="103" ht="12.75">
      <c r="AD103" s="1"/>
    </row>
    <row r="104" ht="12.75">
      <c r="AD104" s="1"/>
    </row>
    <row r="105" ht="12.75">
      <c r="AD105" s="1"/>
    </row>
    <row r="107" spans="3:38" ht="12.75">
      <c r="C107" s="1" t="s">
        <v>213</v>
      </c>
      <c r="E107" s="1">
        <f>COUNTA(E2:E19)</f>
        <v>18</v>
      </c>
      <c r="F107" s="1">
        <f>COUNTA(F2:F19)</f>
        <v>1</v>
      </c>
      <c r="G107" s="1">
        <f>COUNTA(G2:G19)</f>
        <v>1</v>
      </c>
      <c r="H107" s="1">
        <f>COUNTA(H2:H19)</f>
        <v>7</v>
      </c>
      <c r="I107" s="1">
        <f>COUNTA(I2:I19)</f>
        <v>0</v>
      </c>
      <c r="K107" s="1">
        <f aca="true" t="shared" si="2" ref="K107:Q107">COUNTA(K2:K19)</f>
        <v>0</v>
      </c>
      <c r="L107" s="1">
        <f t="shared" si="2"/>
        <v>0</v>
      </c>
      <c r="M107" s="1">
        <f t="shared" si="2"/>
        <v>8</v>
      </c>
      <c r="N107" s="1">
        <f t="shared" si="2"/>
        <v>1</v>
      </c>
      <c r="O107" s="1">
        <f t="shared" si="2"/>
        <v>0</v>
      </c>
      <c r="P107" s="1">
        <f t="shared" si="2"/>
        <v>1</v>
      </c>
      <c r="Q107" s="1">
        <f t="shared" si="2"/>
        <v>1</v>
      </c>
      <c r="V107" s="1">
        <f aca="true" t="shared" si="3" ref="V107:AL107">COUNTA(V2:V19)</f>
        <v>9</v>
      </c>
      <c r="W107" s="1">
        <f t="shared" si="3"/>
        <v>7</v>
      </c>
      <c r="X107" s="1">
        <f t="shared" si="3"/>
        <v>3</v>
      </c>
      <c r="Y107" s="1">
        <f t="shared" si="3"/>
        <v>7</v>
      </c>
      <c r="Z107" s="1">
        <f t="shared" si="3"/>
        <v>5</v>
      </c>
      <c r="AA107" s="1">
        <f t="shared" si="3"/>
        <v>5</v>
      </c>
      <c r="AB107" s="1">
        <f t="shared" si="3"/>
        <v>4</v>
      </c>
      <c r="AC107" s="1">
        <f t="shared" si="3"/>
        <v>1</v>
      </c>
      <c r="AD107" s="1">
        <f t="shared" si="3"/>
        <v>1</v>
      </c>
      <c r="AE107" s="1">
        <f t="shared" si="3"/>
        <v>1</v>
      </c>
      <c r="AF107" s="1">
        <f t="shared" si="3"/>
        <v>2</v>
      </c>
      <c r="AG107" s="1">
        <f t="shared" si="3"/>
        <v>0</v>
      </c>
      <c r="AH107" s="1">
        <f t="shared" si="3"/>
        <v>0</v>
      </c>
      <c r="AI107" s="1">
        <f t="shared" si="3"/>
        <v>0</v>
      </c>
      <c r="AJ107" s="1">
        <f t="shared" si="3"/>
        <v>0</v>
      </c>
      <c r="AK107" s="1">
        <f t="shared" si="3"/>
        <v>0</v>
      </c>
      <c r="AL107" s="1">
        <f t="shared" si="3"/>
        <v>0</v>
      </c>
    </row>
    <row r="108" spans="3:38" ht="12.75">
      <c r="C108" s="1" t="s">
        <v>396</v>
      </c>
      <c r="E108" s="1">
        <f>COUNTA(E20:E43)</f>
        <v>24</v>
      </c>
      <c r="F108" s="1">
        <f>COUNTA(F20:F43)</f>
        <v>1</v>
      </c>
      <c r="G108" s="1">
        <f>COUNTA(G20:G43)</f>
        <v>0</v>
      </c>
      <c r="H108" s="1">
        <f>COUNTA(H20:H43)</f>
        <v>19</v>
      </c>
      <c r="I108" s="1">
        <f>COUNTA(I20:I43)</f>
        <v>2</v>
      </c>
      <c r="K108" s="1">
        <f aca="true" t="shared" si="4" ref="K108:Q108">COUNTA(K20:K43)</f>
        <v>2</v>
      </c>
      <c r="L108" s="1">
        <f t="shared" si="4"/>
        <v>4</v>
      </c>
      <c r="M108" s="1">
        <f t="shared" si="4"/>
        <v>12</v>
      </c>
      <c r="N108" s="1">
        <f t="shared" si="4"/>
        <v>4</v>
      </c>
      <c r="O108" s="1">
        <f t="shared" si="4"/>
        <v>1</v>
      </c>
      <c r="P108" s="1">
        <f t="shared" si="4"/>
        <v>1</v>
      </c>
      <c r="Q108" s="1">
        <f t="shared" si="4"/>
        <v>5</v>
      </c>
      <c r="V108" s="1">
        <f aca="true" t="shared" si="5" ref="V108:AL108">COUNTA(V20:V43)</f>
        <v>18</v>
      </c>
      <c r="W108" s="1">
        <f t="shared" si="5"/>
        <v>15</v>
      </c>
      <c r="X108" s="1">
        <f t="shared" si="5"/>
        <v>6</v>
      </c>
      <c r="Y108" s="1">
        <f t="shared" si="5"/>
        <v>15</v>
      </c>
      <c r="Z108" s="1">
        <f t="shared" si="5"/>
        <v>13</v>
      </c>
      <c r="AA108" s="1">
        <f t="shared" si="5"/>
        <v>0</v>
      </c>
      <c r="AB108" s="1">
        <f t="shared" si="5"/>
        <v>11</v>
      </c>
      <c r="AC108" s="1">
        <f t="shared" si="5"/>
        <v>1</v>
      </c>
      <c r="AD108" s="1">
        <f t="shared" si="5"/>
        <v>5</v>
      </c>
      <c r="AE108" s="1">
        <f t="shared" si="5"/>
        <v>1</v>
      </c>
      <c r="AF108" s="1">
        <f t="shared" si="5"/>
        <v>13</v>
      </c>
      <c r="AG108" s="1">
        <f t="shared" si="5"/>
        <v>0</v>
      </c>
      <c r="AH108" s="1">
        <f t="shared" si="5"/>
        <v>0</v>
      </c>
      <c r="AI108" s="1">
        <f t="shared" si="5"/>
        <v>0</v>
      </c>
      <c r="AJ108" s="1">
        <f t="shared" si="5"/>
        <v>0</v>
      </c>
      <c r="AK108" s="1">
        <f t="shared" si="5"/>
        <v>0</v>
      </c>
      <c r="AL108" s="1">
        <f t="shared" si="5"/>
        <v>1</v>
      </c>
    </row>
    <row r="109" spans="3:38" ht="12.75">
      <c r="C109" s="1" t="s">
        <v>482</v>
      </c>
      <c r="E109" s="1">
        <f>COUNTA(E44:E49)</f>
        <v>6</v>
      </c>
      <c r="F109" s="1">
        <f>COUNTA(F44:F49)</f>
        <v>0</v>
      </c>
      <c r="G109" s="1">
        <f>COUNTA(G44:G49)</f>
        <v>0</v>
      </c>
      <c r="H109" s="1">
        <f>COUNTA(H44:H49)</f>
        <v>6</v>
      </c>
      <c r="I109" s="1">
        <f>COUNTA(I44:I49)</f>
        <v>0</v>
      </c>
      <c r="K109" s="1">
        <f aca="true" t="shared" si="6" ref="K109:Q109">COUNTA(K44:K49)</f>
        <v>0</v>
      </c>
      <c r="L109" s="1">
        <f t="shared" si="6"/>
        <v>0</v>
      </c>
      <c r="M109" s="1">
        <f t="shared" si="6"/>
        <v>2</v>
      </c>
      <c r="N109" s="1">
        <f t="shared" si="6"/>
        <v>0</v>
      </c>
      <c r="O109" s="1">
        <f t="shared" si="6"/>
        <v>0</v>
      </c>
      <c r="P109" s="1">
        <f t="shared" si="6"/>
        <v>0</v>
      </c>
      <c r="Q109" s="1">
        <f t="shared" si="6"/>
        <v>0</v>
      </c>
      <c r="V109" s="1">
        <f aca="true" t="shared" si="7" ref="V109:AL109">COUNTA(V44:V49)</f>
        <v>4</v>
      </c>
      <c r="W109" s="1">
        <f t="shared" si="7"/>
        <v>3</v>
      </c>
      <c r="X109" s="1">
        <f t="shared" si="7"/>
        <v>2</v>
      </c>
      <c r="Y109" s="1">
        <f t="shared" si="7"/>
        <v>5</v>
      </c>
      <c r="Z109" s="1">
        <f t="shared" si="7"/>
        <v>4</v>
      </c>
      <c r="AA109" s="1">
        <f t="shared" si="7"/>
        <v>2</v>
      </c>
      <c r="AB109" s="1">
        <f t="shared" si="7"/>
        <v>4</v>
      </c>
      <c r="AC109" s="1">
        <f t="shared" si="7"/>
        <v>2</v>
      </c>
      <c r="AD109" s="1">
        <f t="shared" si="7"/>
        <v>1</v>
      </c>
      <c r="AE109" s="1">
        <f t="shared" si="7"/>
        <v>0</v>
      </c>
      <c r="AF109" s="1">
        <f t="shared" si="7"/>
        <v>1</v>
      </c>
      <c r="AG109" s="1">
        <f t="shared" si="7"/>
        <v>0</v>
      </c>
      <c r="AH109" s="1">
        <f t="shared" si="7"/>
        <v>0</v>
      </c>
      <c r="AI109" s="1">
        <f t="shared" si="7"/>
        <v>0</v>
      </c>
      <c r="AJ109" s="1">
        <f t="shared" si="7"/>
        <v>0</v>
      </c>
      <c r="AK109" s="1">
        <f t="shared" si="7"/>
        <v>0</v>
      </c>
      <c r="AL109" s="1">
        <f t="shared" si="7"/>
        <v>1</v>
      </c>
    </row>
    <row r="110" spans="3:38" ht="12.75">
      <c r="C110" s="1" t="s">
        <v>29</v>
      </c>
      <c r="E110" s="1">
        <f>COUNTA(E50:E57)</f>
        <v>8</v>
      </c>
      <c r="F110" s="1">
        <f>COUNTA(F50:F57)</f>
        <v>1</v>
      </c>
      <c r="G110" s="1">
        <f>COUNTA(G50:G57)</f>
        <v>1</v>
      </c>
      <c r="H110" s="1">
        <f>COUNTA(H50:H57)</f>
        <v>3</v>
      </c>
      <c r="I110" s="1">
        <f>COUNTA(I50:I57)</f>
        <v>0</v>
      </c>
      <c r="K110" s="1">
        <f aca="true" t="shared" si="8" ref="K110:Q110">COUNTA(K50:K57)</f>
        <v>1</v>
      </c>
      <c r="L110" s="1">
        <f t="shared" si="8"/>
        <v>2</v>
      </c>
      <c r="M110" s="1">
        <f t="shared" si="8"/>
        <v>8</v>
      </c>
      <c r="N110" s="1">
        <f t="shared" si="8"/>
        <v>4</v>
      </c>
      <c r="O110" s="1">
        <f t="shared" si="8"/>
        <v>1</v>
      </c>
      <c r="P110" s="1">
        <f t="shared" si="8"/>
        <v>1</v>
      </c>
      <c r="Q110" s="1">
        <f t="shared" si="8"/>
        <v>4</v>
      </c>
      <c r="V110" s="1">
        <f aca="true" t="shared" si="9" ref="V110:AL110">COUNTA(V50:V57)</f>
        <v>4</v>
      </c>
      <c r="W110" s="1">
        <f t="shared" si="9"/>
        <v>4</v>
      </c>
      <c r="X110" s="1">
        <f t="shared" si="9"/>
        <v>3</v>
      </c>
      <c r="Y110" s="1">
        <f t="shared" si="9"/>
        <v>3</v>
      </c>
      <c r="Z110" s="1">
        <f t="shared" si="9"/>
        <v>3</v>
      </c>
      <c r="AA110" s="1">
        <f t="shared" si="9"/>
        <v>3</v>
      </c>
      <c r="AB110" s="1">
        <f t="shared" si="9"/>
        <v>4</v>
      </c>
      <c r="AC110" s="1">
        <f t="shared" si="9"/>
        <v>4</v>
      </c>
      <c r="AD110" s="1">
        <f t="shared" si="9"/>
        <v>1</v>
      </c>
      <c r="AE110" s="1">
        <f t="shared" si="9"/>
        <v>1</v>
      </c>
      <c r="AF110" s="1">
        <f t="shared" si="9"/>
        <v>0</v>
      </c>
      <c r="AG110" s="1">
        <f t="shared" si="9"/>
        <v>1</v>
      </c>
      <c r="AH110" s="1">
        <f t="shared" si="9"/>
        <v>1</v>
      </c>
      <c r="AI110" s="1">
        <f t="shared" si="9"/>
        <v>1</v>
      </c>
      <c r="AJ110" s="1">
        <f t="shared" si="9"/>
        <v>0</v>
      </c>
      <c r="AK110" s="1">
        <f t="shared" si="9"/>
        <v>1</v>
      </c>
      <c r="AL110" s="1">
        <f t="shared" si="9"/>
        <v>0</v>
      </c>
    </row>
    <row r="111" spans="3:38" ht="12.75">
      <c r="C111" s="1" t="s">
        <v>104</v>
      </c>
      <c r="E111" s="1">
        <f>COUNTA(E61:E75)</f>
        <v>15</v>
      </c>
      <c r="F111" s="1">
        <f>COUNTA(F61:F75)</f>
        <v>0</v>
      </c>
      <c r="G111" s="1">
        <f>COUNTA(G61:G75)</f>
        <v>0</v>
      </c>
      <c r="H111" s="1">
        <f>COUNTA(H61:H75)</f>
        <v>3</v>
      </c>
      <c r="I111" s="1">
        <f>COUNTA(I61:I75)</f>
        <v>2</v>
      </c>
      <c r="K111" s="1">
        <f aca="true" t="shared" si="10" ref="K111:Q111">COUNTA(K61:K75)</f>
        <v>7</v>
      </c>
      <c r="L111" s="1">
        <f t="shared" si="10"/>
        <v>5</v>
      </c>
      <c r="M111" s="1">
        <f t="shared" si="10"/>
        <v>10</v>
      </c>
      <c r="N111" s="1">
        <f t="shared" si="10"/>
        <v>7</v>
      </c>
      <c r="O111" s="1">
        <f t="shared" si="10"/>
        <v>3</v>
      </c>
      <c r="P111" s="1">
        <f t="shared" si="10"/>
        <v>6</v>
      </c>
      <c r="Q111" s="1">
        <f t="shared" si="10"/>
        <v>7</v>
      </c>
      <c r="V111" s="1">
        <f aca="true" t="shared" si="11" ref="V111:AL111">COUNTA(V61:V75)</f>
        <v>1</v>
      </c>
      <c r="W111" s="1">
        <f t="shared" si="11"/>
        <v>1</v>
      </c>
      <c r="X111" s="1">
        <f t="shared" si="11"/>
        <v>1</v>
      </c>
      <c r="Y111" s="1">
        <f t="shared" si="11"/>
        <v>1</v>
      </c>
      <c r="Z111" s="1">
        <f t="shared" si="11"/>
        <v>2</v>
      </c>
      <c r="AA111" s="1">
        <f t="shared" si="11"/>
        <v>0</v>
      </c>
      <c r="AB111" s="1">
        <f t="shared" si="11"/>
        <v>3</v>
      </c>
      <c r="AC111" s="1">
        <f t="shared" si="11"/>
        <v>3</v>
      </c>
      <c r="AD111" s="1">
        <f t="shared" si="11"/>
        <v>0</v>
      </c>
      <c r="AE111" s="1">
        <f t="shared" si="11"/>
        <v>1</v>
      </c>
      <c r="AF111" s="1">
        <f t="shared" si="11"/>
        <v>0</v>
      </c>
      <c r="AG111" s="1">
        <f t="shared" si="11"/>
        <v>0</v>
      </c>
      <c r="AH111" s="1">
        <f t="shared" si="11"/>
        <v>0</v>
      </c>
      <c r="AI111" s="1">
        <f t="shared" si="11"/>
        <v>0</v>
      </c>
      <c r="AJ111" s="1">
        <f t="shared" si="11"/>
        <v>0</v>
      </c>
      <c r="AK111" s="1">
        <f t="shared" si="11"/>
        <v>0</v>
      </c>
      <c r="AL111" s="1">
        <f t="shared" si="11"/>
        <v>0</v>
      </c>
    </row>
    <row r="112" spans="3:38" ht="12.75">
      <c r="C112" s="1" t="s">
        <v>205</v>
      </c>
      <c r="E112" s="1">
        <f>COUNTA(E76:E89)</f>
        <v>14</v>
      </c>
      <c r="F112" s="1">
        <f>COUNTA(F76:F89)</f>
        <v>3</v>
      </c>
      <c r="G112" s="1">
        <f>COUNTA(G76:G89)</f>
        <v>1</v>
      </c>
      <c r="H112" s="1">
        <f>COUNTA(H76:H89)</f>
        <v>7</v>
      </c>
      <c r="I112" s="1">
        <f>COUNTA(I76:I89)</f>
        <v>3</v>
      </c>
      <c r="K112" s="1">
        <f aca="true" t="shared" si="12" ref="K112:Q112">COUNTA(K76:K89)</f>
        <v>6</v>
      </c>
      <c r="L112" s="1">
        <f t="shared" si="12"/>
        <v>6</v>
      </c>
      <c r="M112" s="1">
        <f t="shared" si="12"/>
        <v>8</v>
      </c>
      <c r="N112" s="1">
        <f t="shared" si="12"/>
        <v>5</v>
      </c>
      <c r="O112" s="1">
        <f t="shared" si="12"/>
        <v>2</v>
      </c>
      <c r="P112" s="1">
        <f t="shared" si="12"/>
        <v>8</v>
      </c>
      <c r="Q112" s="1">
        <f t="shared" si="12"/>
        <v>6</v>
      </c>
      <c r="V112" s="1">
        <f aca="true" t="shared" si="13" ref="V112:AL112">COUNTA(V76:V89)</f>
        <v>7</v>
      </c>
      <c r="W112" s="1">
        <f t="shared" si="13"/>
        <v>7</v>
      </c>
      <c r="X112" s="1">
        <f t="shared" si="13"/>
        <v>1</v>
      </c>
      <c r="Y112" s="1">
        <f t="shared" si="13"/>
        <v>5</v>
      </c>
      <c r="Z112" s="1">
        <f t="shared" si="13"/>
        <v>7</v>
      </c>
      <c r="AA112" s="1">
        <f t="shared" si="13"/>
        <v>0</v>
      </c>
      <c r="AB112" s="1">
        <f t="shared" si="13"/>
        <v>5</v>
      </c>
      <c r="AC112" s="1">
        <f t="shared" si="13"/>
        <v>6</v>
      </c>
      <c r="AD112" s="1">
        <f t="shared" si="13"/>
        <v>1</v>
      </c>
      <c r="AE112" s="1">
        <f t="shared" si="13"/>
        <v>1</v>
      </c>
      <c r="AF112" s="1">
        <f t="shared" si="13"/>
        <v>0</v>
      </c>
      <c r="AG112" s="1">
        <f t="shared" si="13"/>
        <v>2</v>
      </c>
      <c r="AH112" s="1">
        <f t="shared" si="13"/>
        <v>1</v>
      </c>
      <c r="AI112" s="1">
        <f t="shared" si="13"/>
        <v>0</v>
      </c>
      <c r="AJ112" s="1">
        <f t="shared" si="13"/>
        <v>1</v>
      </c>
      <c r="AK112" s="1">
        <f t="shared" si="13"/>
        <v>0</v>
      </c>
      <c r="AL112" s="1">
        <f t="shared" si="13"/>
        <v>1</v>
      </c>
    </row>
    <row r="113" spans="3:38" ht="12.75">
      <c r="C113" s="1" t="s">
        <v>116</v>
      </c>
      <c r="E113" s="1">
        <f>COUNTA(E90:E91)</f>
        <v>2</v>
      </c>
      <c r="F113" s="1">
        <f>COUNTA(F90:F91)</f>
        <v>0</v>
      </c>
      <c r="G113" s="1">
        <f>COUNTA(G90:G91)</f>
        <v>0</v>
      </c>
      <c r="H113" s="1">
        <f>COUNTA(H90:H91)</f>
        <v>2</v>
      </c>
      <c r="I113" s="1">
        <f>COUNTA(I90:I91)</f>
        <v>1</v>
      </c>
      <c r="K113" s="1">
        <f aca="true" t="shared" si="14" ref="K113:Q113">COUNTA(K90:K91)</f>
        <v>0</v>
      </c>
      <c r="L113" s="1">
        <f t="shared" si="14"/>
        <v>0</v>
      </c>
      <c r="M113" s="1">
        <f t="shared" si="14"/>
        <v>0</v>
      </c>
      <c r="N113" s="1">
        <f t="shared" si="14"/>
        <v>0</v>
      </c>
      <c r="O113" s="1">
        <f t="shared" si="14"/>
        <v>0</v>
      </c>
      <c r="P113" s="1">
        <f t="shared" si="14"/>
        <v>0</v>
      </c>
      <c r="Q113" s="1">
        <f t="shared" si="14"/>
        <v>0</v>
      </c>
      <c r="V113" s="1">
        <f aca="true" t="shared" si="15" ref="V113:AL113">COUNTA(V90:V91)</f>
        <v>2</v>
      </c>
      <c r="W113" s="1">
        <f t="shared" si="15"/>
        <v>1</v>
      </c>
      <c r="X113" s="1">
        <f t="shared" si="15"/>
        <v>0</v>
      </c>
      <c r="Y113" s="1">
        <f t="shared" si="15"/>
        <v>2</v>
      </c>
      <c r="Z113" s="1">
        <f t="shared" si="15"/>
        <v>2</v>
      </c>
      <c r="AA113" s="1">
        <f t="shared" si="15"/>
        <v>0</v>
      </c>
      <c r="AB113" s="1">
        <f t="shared" si="15"/>
        <v>2</v>
      </c>
      <c r="AC113" s="1">
        <f t="shared" si="15"/>
        <v>0</v>
      </c>
      <c r="AD113" s="1">
        <f t="shared" si="15"/>
        <v>0</v>
      </c>
      <c r="AE113" s="1">
        <f t="shared" si="15"/>
        <v>1</v>
      </c>
      <c r="AF113" s="1">
        <f t="shared" si="15"/>
        <v>1</v>
      </c>
      <c r="AG113" s="1">
        <f t="shared" si="15"/>
        <v>0</v>
      </c>
      <c r="AH113" s="1">
        <f t="shared" si="15"/>
        <v>0</v>
      </c>
      <c r="AI113" s="1">
        <f t="shared" si="15"/>
        <v>0</v>
      </c>
      <c r="AJ113" s="1">
        <f t="shared" si="15"/>
        <v>0</v>
      </c>
      <c r="AK113" s="1">
        <f t="shared" si="15"/>
        <v>0</v>
      </c>
      <c r="AL113" s="1">
        <f t="shared" si="15"/>
        <v>0</v>
      </c>
    </row>
    <row r="114" spans="5:38" ht="12.75">
      <c r="E114" s="1">
        <f>SUM(E107:E113)</f>
        <v>87</v>
      </c>
      <c r="F114" s="1">
        <f>SUM(F107:F113)</f>
        <v>6</v>
      </c>
      <c r="G114" s="1">
        <f>SUM(G107:G113)</f>
        <v>3</v>
      </c>
      <c r="H114" s="1">
        <f>SUM(H107:H113)</f>
        <v>47</v>
      </c>
      <c r="I114" s="1">
        <f>SUM(I107:I113)</f>
        <v>8</v>
      </c>
      <c r="K114" s="1">
        <f aca="true" t="shared" si="16" ref="K114:Q114">SUM(K107:K113)</f>
        <v>16</v>
      </c>
      <c r="L114" s="1">
        <f t="shared" si="16"/>
        <v>17</v>
      </c>
      <c r="M114" s="1">
        <f t="shared" si="16"/>
        <v>48</v>
      </c>
      <c r="N114" s="1">
        <f t="shared" si="16"/>
        <v>21</v>
      </c>
      <c r="O114" s="1">
        <f t="shared" si="16"/>
        <v>7</v>
      </c>
      <c r="P114" s="1">
        <f t="shared" si="16"/>
        <v>17</v>
      </c>
      <c r="Q114" s="1">
        <f t="shared" si="16"/>
        <v>23</v>
      </c>
      <c r="V114" s="1">
        <f aca="true" t="shared" si="17" ref="V114:AL114">SUM(V107:V113)</f>
        <v>45</v>
      </c>
      <c r="W114" s="1">
        <f t="shared" si="17"/>
        <v>38</v>
      </c>
      <c r="X114" s="1">
        <f t="shared" si="17"/>
        <v>16</v>
      </c>
      <c r="Y114" s="1">
        <f t="shared" si="17"/>
        <v>38</v>
      </c>
      <c r="Z114" s="1">
        <f t="shared" si="17"/>
        <v>36</v>
      </c>
      <c r="AA114" s="1">
        <f t="shared" si="17"/>
        <v>10</v>
      </c>
      <c r="AB114" s="1">
        <f t="shared" si="17"/>
        <v>33</v>
      </c>
      <c r="AC114" s="1">
        <f t="shared" si="17"/>
        <v>17</v>
      </c>
      <c r="AD114" s="1">
        <f t="shared" si="17"/>
        <v>9</v>
      </c>
      <c r="AE114" s="1">
        <f t="shared" si="17"/>
        <v>6</v>
      </c>
      <c r="AF114" s="1">
        <f t="shared" si="17"/>
        <v>17</v>
      </c>
      <c r="AG114" s="1">
        <f t="shared" si="17"/>
        <v>3</v>
      </c>
      <c r="AH114" s="1">
        <f t="shared" si="17"/>
        <v>2</v>
      </c>
      <c r="AI114" s="1">
        <f t="shared" si="17"/>
        <v>1</v>
      </c>
      <c r="AJ114" s="1">
        <f t="shared" si="17"/>
        <v>1</v>
      </c>
      <c r="AK114" s="1">
        <f t="shared" si="17"/>
        <v>1</v>
      </c>
      <c r="AL114" s="1">
        <f t="shared" si="17"/>
        <v>3</v>
      </c>
    </row>
    <row r="115" spans="3:38" ht="12.75">
      <c r="C115" s="1" t="s">
        <v>463</v>
      </c>
      <c r="E115" s="1">
        <f>SUM(E113,E111,E110,E108,E107)</f>
        <v>67</v>
      </c>
      <c r="F115" s="1">
        <f>SUM(F113,F111,F110,F108,F107)</f>
        <v>3</v>
      </c>
      <c r="G115" s="1">
        <f>SUM(G113,G111,G110,G108,G107)</f>
        <v>2</v>
      </c>
      <c r="H115" s="1">
        <f>SUM(H113,H111,H110,H108,H107)</f>
        <v>34</v>
      </c>
      <c r="I115" s="1">
        <f>SUM(I113,I111,I110,I108,I107)</f>
        <v>5</v>
      </c>
      <c r="K115" s="1">
        <f aca="true" t="shared" si="18" ref="K115:Q115">SUM(K113,K111,K110,K108,K107)</f>
        <v>10</v>
      </c>
      <c r="L115" s="1">
        <f t="shared" si="18"/>
        <v>11</v>
      </c>
      <c r="M115" s="1">
        <f t="shared" si="18"/>
        <v>38</v>
      </c>
      <c r="N115" s="1">
        <f t="shared" si="18"/>
        <v>16</v>
      </c>
      <c r="O115" s="1">
        <f t="shared" si="18"/>
        <v>5</v>
      </c>
      <c r="P115" s="1">
        <f t="shared" si="18"/>
        <v>9</v>
      </c>
      <c r="Q115" s="1">
        <f t="shared" si="18"/>
        <v>17</v>
      </c>
      <c r="V115" s="1">
        <f aca="true" t="shared" si="19" ref="V115:AL115">SUM(V113,V111,V110,V108,V107)</f>
        <v>34</v>
      </c>
      <c r="W115" s="1">
        <f t="shared" si="19"/>
        <v>28</v>
      </c>
      <c r="X115" s="1">
        <f t="shared" si="19"/>
        <v>13</v>
      </c>
      <c r="Y115" s="1">
        <f t="shared" si="19"/>
        <v>28</v>
      </c>
      <c r="Z115" s="1">
        <f t="shared" si="19"/>
        <v>25</v>
      </c>
      <c r="AA115" s="1">
        <f t="shared" si="19"/>
        <v>8</v>
      </c>
      <c r="AB115" s="1">
        <f t="shared" si="19"/>
        <v>24</v>
      </c>
      <c r="AC115" s="1">
        <f t="shared" si="19"/>
        <v>9</v>
      </c>
      <c r="AD115" s="1">
        <f t="shared" si="19"/>
        <v>7</v>
      </c>
      <c r="AE115" s="1">
        <f t="shared" si="19"/>
        <v>5</v>
      </c>
      <c r="AF115" s="1">
        <f t="shared" si="19"/>
        <v>16</v>
      </c>
      <c r="AG115" s="1">
        <f t="shared" si="19"/>
        <v>1</v>
      </c>
      <c r="AH115" s="1">
        <f t="shared" si="19"/>
        <v>1</v>
      </c>
      <c r="AI115" s="1">
        <f t="shared" si="19"/>
        <v>1</v>
      </c>
      <c r="AJ115" s="1">
        <f t="shared" si="19"/>
        <v>0</v>
      </c>
      <c r="AK115" s="1">
        <f t="shared" si="19"/>
        <v>1</v>
      </c>
      <c r="AL115" s="1">
        <f t="shared" si="19"/>
        <v>1</v>
      </c>
    </row>
    <row r="118" spans="3:57" ht="12.75">
      <c r="C118" s="72" t="s">
        <v>565</v>
      </c>
      <c r="F118" s="1" t="s">
        <v>137</v>
      </c>
      <c r="G118" s="1" t="s">
        <v>521</v>
      </c>
      <c r="H118" s="1" t="s">
        <v>138</v>
      </c>
      <c r="I118" s="1" t="s">
        <v>251</v>
      </c>
      <c r="K118" s="1" t="s">
        <v>137</v>
      </c>
      <c r="L118" s="1" t="s">
        <v>521</v>
      </c>
      <c r="M118" s="1" t="s">
        <v>138</v>
      </c>
      <c r="N118" s="1" t="s">
        <v>251</v>
      </c>
      <c r="O118" s="1" t="s">
        <v>543</v>
      </c>
      <c r="P118" s="1" t="s">
        <v>413</v>
      </c>
      <c r="Q118" s="1" t="s">
        <v>476</v>
      </c>
      <c r="V118" s="1" t="s">
        <v>458</v>
      </c>
      <c r="W118" s="1" t="s">
        <v>459</v>
      </c>
      <c r="X118" s="1" t="s">
        <v>441</v>
      </c>
      <c r="Y118" s="1" t="s">
        <v>301</v>
      </c>
      <c r="Z118" s="1" t="s">
        <v>307</v>
      </c>
      <c r="AA118" s="1" t="s">
        <v>217</v>
      </c>
      <c r="AB118" s="1" t="s">
        <v>457</v>
      </c>
      <c r="AC118" s="1" t="s">
        <v>455</v>
      </c>
      <c r="AD118" s="1" t="s">
        <v>554</v>
      </c>
      <c r="AE118" s="1" t="s">
        <v>462</v>
      </c>
      <c r="AF118" s="1" t="s">
        <v>485</v>
      </c>
      <c r="AG118" s="1" t="s">
        <v>336</v>
      </c>
      <c r="AH118" s="1" t="s">
        <v>466</v>
      </c>
      <c r="AI118" s="1" t="s">
        <v>310</v>
      </c>
      <c r="AJ118" s="1" t="s">
        <v>274</v>
      </c>
      <c r="AK118" s="1" t="s">
        <v>289</v>
      </c>
      <c r="AL118" s="1" t="s">
        <v>543</v>
      </c>
      <c r="AM118" s="1" t="s">
        <v>317</v>
      </c>
      <c r="AN118" s="1" t="s">
        <v>228</v>
      </c>
      <c r="AO118" s="1" t="s">
        <v>216</v>
      </c>
      <c r="AP118" s="1" t="s">
        <v>222</v>
      </c>
      <c r="AQ118" s="1" t="s">
        <v>229</v>
      </c>
      <c r="AR118" s="1" t="s">
        <v>460</v>
      </c>
      <c r="AS118" s="1" t="s">
        <v>227</v>
      </c>
      <c r="AT118" s="1" t="s">
        <v>335</v>
      </c>
      <c r="AU118" s="1" t="s">
        <v>232</v>
      </c>
      <c r="AV118" s="1" t="s">
        <v>233</v>
      </c>
      <c r="AW118" s="1" t="s">
        <v>234</v>
      </c>
      <c r="AX118" s="1" t="s">
        <v>133</v>
      </c>
      <c r="AY118" s="1" t="s">
        <v>238</v>
      </c>
      <c r="AZ118" s="1" t="s">
        <v>239</v>
      </c>
      <c r="BA118" s="1" t="s">
        <v>248</v>
      </c>
      <c r="BB118" s="1" t="s">
        <v>272</v>
      </c>
      <c r="BC118" s="1" t="s">
        <v>284</v>
      </c>
      <c r="BD118" s="1" t="s">
        <v>285</v>
      </c>
      <c r="BE118" s="1" t="s">
        <v>111</v>
      </c>
    </row>
    <row r="119" spans="3:38" ht="12.75">
      <c r="C119" s="1" t="s">
        <v>213</v>
      </c>
      <c r="F119" s="1" t="str">
        <f>F2&amp;","&amp;F3&amp;","&amp;F4&amp;","&amp;F5&amp;","&amp;F6&amp;","&amp;F7&amp;","&amp;F8&amp;","&amp;F9&amp;","&amp;F10&amp;","&amp;F11&amp;","&amp;F12&amp;","&amp;F13&amp;","&amp;F14&amp;","&amp;F15&amp;","&amp;F16&amp;","&amp;F17&amp;","&amp;F18&amp;","&amp;F19</f>
        <v>,,23,,,,,,,,,,,,,,,</v>
      </c>
      <c r="G119" s="1" t="str">
        <f>G2&amp;","&amp;G3&amp;","&amp;G4&amp;","&amp;G5&amp;","&amp;G6&amp;","&amp;G7&amp;","&amp;G8&amp;","&amp;G9&amp;","&amp;G10&amp;","&amp;G11&amp;","&amp;G12&amp;","&amp;G13&amp;","&amp;G14&amp;","&amp;G15&amp;","&amp;G16&amp;","&amp;G17&amp;","&amp;G18&amp;","&amp;G19</f>
        <v>,,23,,,,,,,,,,,,,,,</v>
      </c>
      <c r="H119" s="1" t="str">
        <f>H2&amp;","&amp;H3&amp;","&amp;H4&amp;","&amp;H5&amp;","&amp;H6&amp;","&amp;H7&amp;","&amp;H8&amp;","&amp;H9&amp;","&amp;H10&amp;","&amp;H11&amp;","&amp;H12&amp;","&amp;H13&amp;","&amp;H14&amp;","&amp;H15&amp;","&amp;H16&amp;","&amp;H17&amp;","&amp;H18&amp;","&amp;H19</f>
        <v>,15,23,,,52,,,,,,,,64,67,68,69,</v>
      </c>
      <c r="I119" s="1" t="str">
        <f>I2&amp;","&amp;I3&amp;","&amp;I4&amp;","&amp;I5&amp;","&amp;I6&amp;","&amp;I7&amp;","&amp;I8&amp;","&amp;I9&amp;","&amp;I10&amp;","&amp;I11&amp;","&amp;I12&amp;","&amp;I13&amp;","&amp;I14&amp;","&amp;I15&amp;","&amp;I16&amp;","&amp;I17&amp;","&amp;I18&amp;","&amp;I19</f>
        <v>,,,,,,,,,,,,,,,,,</v>
      </c>
      <c r="K119" s="1" t="str">
        <f aca="true" t="shared" si="20" ref="K119:Q119">K2&amp;","&amp;K3&amp;","&amp;K4&amp;","&amp;K5&amp;","&amp;K6&amp;","&amp;K7&amp;","&amp;K8&amp;","&amp;K9&amp;","&amp;K10&amp;","&amp;K11&amp;","&amp;K12&amp;","&amp;K13&amp;","&amp;K14&amp;","&amp;K15&amp;","&amp;K16&amp;","&amp;K17&amp;","&amp;K18&amp;","&amp;K19</f>
        <v>,,,,,,,,,,,,,,,,,</v>
      </c>
      <c r="L119" s="1" t="str">
        <f t="shared" si="20"/>
        <v>,,,,,,,,,,,,,,,,,</v>
      </c>
      <c r="M119" s="1" t="str">
        <f t="shared" si="20"/>
        <v>1,,,25,31,,52,53,,,56,57,,,,,,70</v>
      </c>
      <c r="N119" s="1" t="str">
        <f t="shared" si="20"/>
        <v>,,,25,,,,,,,,,,,,,,</v>
      </c>
      <c r="O119" s="1" t="str">
        <f t="shared" si="20"/>
        <v>,,,,,,,,,,,,,,,,,</v>
      </c>
      <c r="P119" s="1" t="str">
        <f t="shared" si="20"/>
        <v>,,,,,,,,,,,,,64,,,,</v>
      </c>
      <c r="Q119" s="1" t="str">
        <f t="shared" si="20"/>
        <v>,15,,,,,,,,,,,,,,,,</v>
      </c>
      <c r="U119" s="1"/>
      <c r="V119" s="1" t="str">
        <f aca="true" t="shared" si="21" ref="V119:AL119">V2&amp;","&amp;V3&amp;","&amp;V4&amp;","&amp;V5&amp;","&amp;V6&amp;","&amp;V7&amp;","&amp;V8&amp;","&amp;V9&amp;","&amp;V10&amp;","&amp;V11&amp;","&amp;V12&amp;","&amp;V13&amp;","&amp;V14&amp;","&amp;V15&amp;","&amp;V16&amp;","&amp;V17&amp;","&amp;V18&amp;","&amp;V19</f>
        <v>,,,,,32,52,53,,,56,57,58,64,,68,69,</v>
      </c>
      <c r="W119" s="1" t="str">
        <f t="shared" si="21"/>
        <v>,,,,,32,52,53,,,56,,58,64,,58,,</v>
      </c>
      <c r="X119" s="1" t="str">
        <f t="shared" si="21"/>
        <v>,,,,,32,,,,,,,58,,,,69,</v>
      </c>
      <c r="Y119" s="1" t="str">
        <f t="shared" si="21"/>
        <v>,15,,,,32,52,,,,,,58,64,,68,69,</v>
      </c>
      <c r="Z119" s="1" t="str">
        <f t="shared" si="21"/>
        <v>,15,,,,32,52,,,,,,58,64,,,,</v>
      </c>
      <c r="AA119" s="1" t="str">
        <f t="shared" si="21"/>
        <v>,15,,,,32,52,,,,,,58,,,,69,</v>
      </c>
      <c r="AB119" s="1" t="str">
        <f t="shared" si="21"/>
        <v>,,,,,32,52,,,,56,,,64,,,,</v>
      </c>
      <c r="AC119" s="1" t="str">
        <f t="shared" si="21"/>
        <v>,,,,,,,,,,56,,,,,,,</v>
      </c>
      <c r="AD119" s="1" t="str">
        <f t="shared" si="21"/>
        <v>,,,,,,,,,,,,,64,,,,</v>
      </c>
      <c r="AE119" s="1" t="str">
        <f t="shared" si="21"/>
        <v>,,,,,,,,,,,,,,,68,,</v>
      </c>
      <c r="AF119" s="1" t="str">
        <f t="shared" si="21"/>
        <v>,,,,,,,53,,,,57,,,,,,</v>
      </c>
      <c r="AG119" s="1" t="str">
        <f t="shared" si="21"/>
        <v>,,,,,,,,,,,,,,,,,</v>
      </c>
      <c r="AH119" s="1" t="str">
        <f t="shared" si="21"/>
        <v>,,,,,,,,,,,,,,,,,</v>
      </c>
      <c r="AI119" s="1" t="str">
        <f t="shared" si="21"/>
        <v>,,,,,,,,,,,,,,,,,</v>
      </c>
      <c r="AJ119" s="1" t="str">
        <f t="shared" si="21"/>
        <v>,,,,,,,,,,,,,,,,,</v>
      </c>
      <c r="AK119" s="1" t="str">
        <f t="shared" si="21"/>
        <v>,,,,,,,,,,,,,,,,,</v>
      </c>
      <c r="AL119" s="1" t="str">
        <f t="shared" si="21"/>
        <v>,,,,,,,,,,,,,,,,,</v>
      </c>
    </row>
    <row r="120" spans="3:38" ht="12.75">
      <c r="C120" s="1" t="s">
        <v>396</v>
      </c>
      <c r="F120" s="1" t="str">
        <f>F20&amp;","&amp;F21&amp;","&amp;F22&amp;","&amp;F23&amp;","&amp;F24&amp;","&amp;F25&amp;","&amp;F26&amp;","&amp;F40&amp;","&amp;F27&amp;","&amp;F28&amp;","&amp;F29&amp;","&amp;F30&amp;","&amp;F31&amp;","&amp;F32&amp;","&amp;F33&amp;","&amp;F34&amp;","&amp;F35&amp;","&amp;F36&amp;","&amp;F37&amp;","&amp;F38&amp;","&amp;F39&amp;","&amp;F41&amp;","&amp;F42&amp;","&amp;F43</f>
        <v>19,,,,,,,,,,,,,,,,,,,,,,,</v>
      </c>
      <c r="G120" s="1" t="str">
        <f>G20&amp;","&amp;G21&amp;","&amp;G22&amp;","&amp;G23&amp;","&amp;G24&amp;","&amp;G25&amp;","&amp;G26&amp;","&amp;G40&amp;","&amp;G27&amp;","&amp;G28&amp;","&amp;G29&amp;","&amp;G30&amp;","&amp;G31&amp;","&amp;G32&amp;","&amp;G33&amp;","&amp;G34&amp;","&amp;G35&amp;","&amp;G36&amp;","&amp;G37&amp;","&amp;G38&amp;","&amp;G39&amp;","&amp;G41&amp;","&amp;G42&amp;","&amp;G43</f>
        <v>,,,,,,,,,,,,,,,,,,,,,,,</v>
      </c>
      <c r="H120" s="1" t="str">
        <f>H20&amp;","&amp;H21&amp;","&amp;H22&amp;","&amp;H23&amp;","&amp;H24&amp;","&amp;H25&amp;","&amp;H26&amp;","&amp;H40&amp;","&amp;H27&amp;","&amp;H28&amp;","&amp;H29&amp;","&amp;H30&amp;","&amp;H31&amp;","&amp;H32&amp;","&amp;H33&amp;","&amp;H34&amp;","&amp;H35&amp;","&amp;H36&amp;","&amp;H37&amp;","&amp;H38&amp;","&amp;H39&amp;","&amp;H41&amp;","&amp;H42&amp;","&amp;H43</f>
        <v>19,,,,,50,51,66,74,75,76,77,78,79,80,81,82,83,84,86,,89,92,93</v>
      </c>
      <c r="I120" s="1" t="str">
        <f>I20&amp;","&amp;I21&amp;","&amp;I22&amp;","&amp;I23&amp;","&amp;I24&amp;","&amp;I25&amp;","&amp;I26&amp;","&amp;I40&amp;","&amp;I27&amp;","&amp;I28&amp;","&amp;I29&amp;","&amp;I30&amp;","&amp;I31&amp;","&amp;I32&amp;","&amp;I33&amp;","&amp;I34&amp;","&amp;I35&amp;","&amp;I36&amp;","&amp;I37&amp;","&amp;I38&amp;","&amp;I39&amp;","&amp;I41&amp;","&amp;I42&amp;","&amp;I43</f>
        <v>,,,,41,,51,,,,,,,,,,,,,,,,,</v>
      </c>
      <c r="K120" s="1" t="str">
        <f>K20&amp;","&amp;K21&amp;","&amp;K22&amp;","&amp;K23&amp;","&amp;K24&amp;","&amp;K25&amp;","&amp;K26&amp;","&amp;K40&amp;","&amp;K27&amp;","&amp;K28&amp;","&amp;K29&amp;","&amp;K30&amp;","&amp;K31&amp;","&amp;K32&amp;","&amp;K33&amp;","&amp;K34&amp;","&amp;K35&amp;","&amp;K36&amp;","&amp;K37&amp;","&amp;K38&amp;","&amp;K39&amp;","&amp;K41&amp;","&amp;K42&amp;","&amp;K43</f>
        <v>,20,,,,,,,,,,,,,,,,,,86,,,,</v>
      </c>
      <c r="L120" s="1" t="str">
        <f>L20&amp;","&amp;L21&amp;","&amp;L22&amp;","&amp;L23&amp;","&amp;L24&amp;","&amp;L25&amp;","&amp;L26&amp;","&amp;L40&amp;","&amp;L27&amp;","&amp;L28&amp;","&amp;L29&amp;","&amp;L30&amp;","&amp;L31&amp;","&amp;L32&amp;","&amp;L33&amp;","&amp;L34&amp;","&amp;L35&amp;","&amp;L36&amp;","&amp;L37&amp;","&amp;L38&amp;","&amp;L39&amp;","&amp;L41&amp;","&amp;L42&amp;","&amp;L43</f>
        <v>,20,,,,,,,74,,,,,,,,,,,,87,89,,</v>
      </c>
      <c r="M120" s="1" t="str">
        <f>M20&amp;","&amp;M21&amp;","&amp;M22&amp;","&amp;M23&amp;","&amp;M24&amp;","&amp;M25&amp;","&amp;M26&amp;","&amp;M40&amp;","&amp;M27&amp;","&amp;M28&amp;","&amp;M29&amp;","&amp;M30&amp;","&amp;M31&amp;","&amp;M32&amp;","&amp;M33&amp;","&amp;M34&amp;","&amp;M35&amp;","&amp;M36&amp;","&amp;M37&amp;","&amp;M38&amp;","&amp;M39&amp;","&amp;M41&amp;","&amp;M42&amp;","&amp;M43</f>
        <v>,20,29,39,41,50,,66,74,,,,,,,,82,,,86,87,,92,93</v>
      </c>
      <c r="N120" s="1" t="str">
        <f>N20&amp;","&amp;N21&amp;","&amp;N22&amp;","&amp;N23&amp;","&amp;N24&amp;","&amp;N25&amp;","&amp;N26&amp;","&amp;N40&amp;","&amp;N27&amp;","&amp;N28&amp;","&amp;N29&amp;","&amp;N30&amp;","&amp;N31&amp;","&amp;N32&amp;","&amp;N33&amp;","&amp;N34&amp;","&amp;N35&amp;","&amp;N36&amp;","&amp;N37&amp;","&amp;N38&amp;","&amp;N39&amp;","&amp;N41&amp;","&amp;N42&amp;","&amp;N43</f>
        <v>,20,29,,41,,,,,,,,,,,,,,84,,,,,</v>
      </c>
      <c r="O120" s="1" t="str">
        <f>O20&amp;","&amp;O21&amp;","&amp;O22&amp;","&amp;O23&amp;","&amp;O24&amp;","&amp;O25&amp;","&amp;O26&amp;","&amp;O40&amp;","&amp;O27&amp;","&amp;O28&amp;","&amp;O29&amp;","&amp;O30&amp;","&amp;O31&amp;","&amp;O32&amp;","&amp;O33&amp;","&amp;O34&amp;","&amp;O35&amp;","&amp;O36&amp;","&amp;O37&amp;","&amp;O38&amp;","&amp;O39&amp;","&amp;O41&amp;","&amp;O42&amp;","&amp;O43</f>
        <v>,20,,,,,,,,,,,,,,,,,,,,,,</v>
      </c>
      <c r="P120" s="1" t="str">
        <f>P20&amp;","&amp;P21&amp;","&amp;P22&amp;","&amp;P23&amp;","&amp;P24&amp;","&amp;P25&amp;","&amp;P26&amp;","&amp;P40&amp;","&amp;P27&amp;","&amp;P28&amp;","&amp;P29&amp;","&amp;P30&amp;","&amp;P31&amp;","&amp;P32&amp;","&amp;P33&amp;","&amp;P34&amp;","&amp;P35&amp;","&amp;P36&amp;","&amp;P37&amp;","&amp;P38&amp;","&amp;P39&amp;","&amp;P41&amp;","&amp;P42&amp;","&amp;P43</f>
        <v>19,,,,,,,,,,,,,,,,,,,,,,,</v>
      </c>
      <c r="Q120" s="1" t="str">
        <f>Q20&amp;","&amp;Q21&amp;","&amp;Q22&amp;","&amp;Q23&amp;","&amp;Q24&amp;","&amp;Q25&amp;","&amp;Q26&amp;","&amp;Q40&amp;","&amp;Q27&amp;","&amp;Q28&amp;","&amp;Q29&amp;","&amp;Q30&amp;","&amp;Q31&amp;","&amp;Q32&amp;","&amp;Q33&amp;","&amp;Q34&amp;","&amp;Q35&amp;","&amp;Q36&amp;","&amp;Q37&amp;","&amp;Q38&amp;","&amp;Q39&amp;","&amp;Q41&amp;","&amp;Q42&amp;","&amp;Q43</f>
        <v>19,20,,,,,,66,,,,,,,,,,,84,86,,,,</v>
      </c>
      <c r="U120" s="1"/>
      <c r="V120" s="1" t="str">
        <f>V20&amp;","&amp;V21&amp;","&amp;V22&amp;","&amp;V23&amp;","&amp;V24&amp;","&amp;V25&amp;","&amp;V26&amp;","&amp;V40&amp;","&amp;V27&amp;","&amp;V28&amp;","&amp;V29&amp;","&amp;V30&amp;","&amp;V31&amp;","&amp;V32&amp;","&amp;V33&amp;","&amp;V34&amp;","&amp;V35&amp;","&amp;V36&amp;","&amp;V37&amp;","&amp;V38&amp;","&amp;V39&amp;","&amp;V41&amp;","&amp;V42&amp;","&amp;V43</f>
        <v>19,,,39,,50,51,66,74,75,76,77,78,79,80,8,,83,84,86,,89,92,</v>
      </c>
      <c r="W120" s="1" t="str">
        <f>W20&amp;","&amp;W21&amp;","&amp;W22&amp;","&amp;W23&amp;","&amp;W24&amp;","&amp;W25&amp;","&amp;W26&amp;","&amp;W40&amp;","&amp;W27&amp;","&amp;W28&amp;","&amp;W29&amp;","&amp;W30&amp;","&amp;W31&amp;","&amp;W32&amp;","&amp;W33&amp;","&amp;W34&amp;","&amp;W35&amp;","&amp;W36&amp;","&amp;W37&amp;","&amp;W38&amp;","&amp;W39&amp;","&amp;W41&amp;","&amp;W42&amp;","&amp;W43</f>
        <v>19,,,39,,50,51,66,74,75,76,77,78,79,80,81,,,84,86,,,,</v>
      </c>
      <c r="X120" s="1" t="str">
        <f>X20&amp;","&amp;X21&amp;","&amp;X22&amp;","&amp;X23&amp;","&amp;X24&amp;","&amp;X25&amp;","&amp;X26&amp;","&amp;X40&amp;","&amp;X27&amp;","&amp;X28&amp;","&amp;X29&amp;","&amp;X30&amp;","&amp;X31&amp;","&amp;X32&amp;","&amp;X33&amp;","&amp;X34&amp;","&amp;X35&amp;","&amp;X36&amp;","&amp;X37&amp;","&amp;X38&amp;","&amp;X39&amp;","&amp;X41&amp;","&amp;X42&amp;","&amp;X43</f>
        <v>19,,,39,,,,,,75,,,,,,,,83,,,,89,92,</v>
      </c>
      <c r="Y120" s="1" t="str">
        <f>Y20&amp;","&amp;Y21&amp;","&amp;Y22&amp;","&amp;Y23&amp;","&amp;Y24&amp;","&amp;Y25&amp;","&amp;Y26&amp;","&amp;Y40&amp;","&amp;Y27&amp;","&amp;Y28&amp;","&amp;Y29&amp;","&amp;Y30&amp;","&amp;Y31&amp;","&amp;Y32&amp;","&amp;Y33&amp;","&amp;Y34&amp;","&amp;Y35&amp;","&amp;Y36&amp;","&amp;Y37&amp;","&amp;Y38&amp;","&amp;Y39&amp;","&amp;Y41&amp;","&amp;Y42&amp;","&amp;Y43</f>
        <v>19,,,39,,50,,66,74,75,76,77,,79,80,81,,83,84,,,89,92,</v>
      </c>
      <c r="Z120" s="1" t="str">
        <f>Z20&amp;","&amp;Z21&amp;","&amp;Z22&amp;","&amp;Z23&amp;","&amp;Z24&amp;","&amp;Z25&amp;","&amp;Z26&amp;","&amp;Z40&amp;","&amp;Z27&amp;","&amp;Z28&amp;","&amp;Z29&amp;","&amp;Z30&amp;","&amp;Z31&amp;","&amp;Z32&amp;","&amp;Z33&amp;","&amp;Z34&amp;","&amp;Z35&amp;","&amp;Z36&amp;","&amp;Z37&amp;","&amp;Z38&amp;","&amp;Z39&amp;","&amp;Z41&amp;","&amp;Z42&amp;","&amp;Z43</f>
        <v>19,,,39,,,,,74,75,76,77,78,79,80,81,,83,84,,,89,,</v>
      </c>
      <c r="AA120" s="1" t="str">
        <f>AA20&amp;","&amp;AA21&amp;","&amp;AA22&amp;","&amp;AA23&amp;","&amp;AA24&amp;","&amp;AA25&amp;","&amp;AA26&amp;","&amp;AA40&amp;","&amp;AA27&amp;","&amp;AA28&amp;","&amp;AA29&amp;","&amp;AA30&amp;","&amp;AA31&amp;","&amp;AA32&amp;","&amp;AA33&amp;","&amp;AA34&amp;","&amp;AA35&amp;","&amp;AA36&amp;","&amp;AA37&amp;","&amp;AA38&amp;","&amp;AA39&amp;","&amp;AA41&amp;","&amp;AA42&amp;","&amp;AA43</f>
        <v>,,,,,,,,,,,,,,,,,,,,,,,</v>
      </c>
      <c r="AB120" s="1" t="str">
        <f>AB20&amp;","&amp;AB21&amp;","&amp;AB22&amp;","&amp;AB23&amp;","&amp;AB24&amp;","&amp;AB25&amp;","&amp;AB26&amp;","&amp;AB40&amp;","&amp;AB27&amp;","&amp;AB28&amp;","&amp;AB29&amp;","&amp;AB30&amp;","&amp;AB31&amp;","&amp;AB32&amp;","&amp;AB33&amp;","&amp;AB34&amp;","&amp;AB35&amp;","&amp;AB36&amp;","&amp;AB37&amp;","&amp;AB38&amp;","&amp;AB39&amp;","&amp;AB41&amp;","&amp;AB42&amp;","&amp;AB43</f>
        <v>19,,,,,50,51,,,75,76,77,78,79,80,,,,,,,89,,93</v>
      </c>
      <c r="AC120" s="1" t="str">
        <f>AC20&amp;","&amp;AC21&amp;","&amp;AC22&amp;","&amp;AC23&amp;","&amp;AC24&amp;","&amp;AC25&amp;","&amp;AC26&amp;","&amp;AC40&amp;","&amp;AC27&amp;","&amp;AC28&amp;","&amp;AC29&amp;","&amp;AC30&amp;","&amp;AC31&amp;","&amp;AC32&amp;","&amp;AC33&amp;","&amp;AC34&amp;","&amp;AC35&amp;","&amp;AC36&amp;","&amp;AC37&amp;","&amp;AC38&amp;","&amp;AC39&amp;","&amp;AC41&amp;","&amp;AC42&amp;","&amp;AC43</f>
        <v>,,,,,,,,,,,,,,80,,,,,,,,,</v>
      </c>
      <c r="AD120" s="1" t="str">
        <f>AD20&amp;","&amp;AD21&amp;","&amp;AD22&amp;","&amp;AD23&amp;","&amp;AD24&amp;","&amp;AD25&amp;","&amp;AD26&amp;","&amp;AD40&amp;","&amp;AD27&amp;","&amp;AD28&amp;","&amp;AD29&amp;","&amp;AD30&amp;","&amp;AD31&amp;","&amp;AD32&amp;","&amp;AD33&amp;","&amp;AD34&amp;","&amp;AD35&amp;","&amp;AD36&amp;","&amp;AD37&amp;","&amp;AD38&amp;","&amp;AD39&amp;","&amp;AD41&amp;","&amp;AD42&amp;","&amp;AD43</f>
        <v>19,,,39,,,,,,75,,,,,80,,,83,,,,,,</v>
      </c>
      <c r="AE120" s="1" t="str">
        <f>AE20&amp;","&amp;AE21&amp;","&amp;AE22&amp;","&amp;AE23&amp;","&amp;AE24&amp;","&amp;AE25&amp;","&amp;AE26&amp;","&amp;AE40&amp;","&amp;AE27&amp;","&amp;AE28&amp;","&amp;AE29&amp;","&amp;AE30&amp;","&amp;AE31&amp;","&amp;AE32&amp;","&amp;AE33&amp;","&amp;AE34&amp;","&amp;AE35&amp;","&amp;AE36&amp;","&amp;AE37&amp;","&amp;AE38&amp;","&amp;AE39&amp;","&amp;AE41&amp;","&amp;AE42&amp;","&amp;AE43</f>
        <v>,,,,,,,,,,,,,,,,,83,,,,,,</v>
      </c>
      <c r="AF120" s="1" t="str">
        <f>AF20&amp;","&amp;AF21&amp;","&amp;AF22&amp;","&amp;AF23&amp;","&amp;AF24&amp;","&amp;AF25&amp;","&amp;AF26&amp;","&amp;AF40&amp;","&amp;AF27&amp;","&amp;AF28&amp;","&amp;AF29&amp;","&amp;AF30&amp;","&amp;AF31&amp;","&amp;AF32&amp;","&amp;AF33&amp;","&amp;AF34&amp;","&amp;AF35&amp;","&amp;AF36&amp;","&amp;AF37&amp;","&amp;AF38&amp;","&amp;AF39&amp;","&amp;AF41&amp;","&amp;AF42&amp;","&amp;AF43</f>
        <v>,,,39,,,,66,74,75,,77,,,80,81,82,83,84,86,,,92,93</v>
      </c>
      <c r="AG120" s="1" t="str">
        <f>AG20&amp;","&amp;AG21&amp;","&amp;AG22&amp;","&amp;AG23&amp;","&amp;AG24&amp;","&amp;AG25&amp;","&amp;AG26&amp;","&amp;AG40&amp;","&amp;AG27&amp;","&amp;AG28&amp;","&amp;AG29&amp;","&amp;AG30&amp;","&amp;AG31&amp;","&amp;AG32&amp;","&amp;AG33&amp;","&amp;AG34&amp;","&amp;AG35&amp;","&amp;AG36&amp;","&amp;AG37&amp;","&amp;AG38&amp;","&amp;AG39&amp;","&amp;AG41&amp;","&amp;AG42&amp;","&amp;AG43</f>
        <v>,,,,,,,,,,,,,,,,,,,,,,,</v>
      </c>
      <c r="AH120" s="1" t="str">
        <f>AH20&amp;","&amp;AH21&amp;","&amp;AH22&amp;","&amp;AH23&amp;","&amp;AH24&amp;","&amp;AH25&amp;","&amp;AH26&amp;","&amp;AH40&amp;","&amp;AH27&amp;","&amp;AH28&amp;","&amp;AH29&amp;","&amp;AH30&amp;","&amp;AH31&amp;","&amp;AH32&amp;","&amp;AH33&amp;","&amp;AH34&amp;","&amp;AH35&amp;","&amp;AH36&amp;","&amp;AH37&amp;","&amp;AH38&amp;","&amp;AH39&amp;","&amp;AH41&amp;","&amp;AH42&amp;","&amp;AH43</f>
        <v>,,,,,,,,,,,,,,,,,,,,,,,</v>
      </c>
      <c r="AI120" s="1" t="str">
        <f>AI20&amp;","&amp;AI21&amp;","&amp;AI22&amp;","&amp;AI23&amp;","&amp;AI24&amp;","&amp;AI25&amp;","&amp;AI26&amp;","&amp;AI40&amp;","&amp;AI27&amp;","&amp;AI28&amp;","&amp;AI29&amp;","&amp;AI30&amp;","&amp;AI31&amp;","&amp;AI32&amp;","&amp;AI33&amp;","&amp;AI34&amp;","&amp;AI35&amp;","&amp;AI36&amp;","&amp;AI37&amp;","&amp;AI38&amp;","&amp;AI39&amp;","&amp;AI41&amp;","&amp;AI42&amp;","&amp;AI43</f>
        <v>,,,,,,,,,,,,,,,,,,,,,,,</v>
      </c>
      <c r="AJ120" s="1" t="str">
        <f>AJ20&amp;","&amp;AJ21&amp;","&amp;AJ22&amp;","&amp;AJ23&amp;","&amp;AJ24&amp;","&amp;AJ25&amp;","&amp;AJ26&amp;","&amp;AJ40&amp;","&amp;AJ27&amp;","&amp;AJ28&amp;","&amp;AJ29&amp;","&amp;AJ30&amp;","&amp;AJ31&amp;","&amp;AJ32&amp;","&amp;AJ33&amp;","&amp;AJ34&amp;","&amp;AJ35&amp;","&amp;AJ36&amp;","&amp;AJ37&amp;","&amp;AJ38&amp;","&amp;AJ39&amp;","&amp;AJ41&amp;","&amp;AJ42&amp;","&amp;AJ43</f>
        <v>,,,,,,,,,,,,,,,,,,,,,,,</v>
      </c>
      <c r="AK120" s="1" t="str">
        <f>AK20&amp;","&amp;AK21&amp;","&amp;AK22&amp;","&amp;AK23&amp;","&amp;AK24&amp;","&amp;AK25&amp;","&amp;AK26&amp;","&amp;AK40&amp;","&amp;AK27&amp;","&amp;AK28&amp;","&amp;AK29&amp;","&amp;AK30&amp;","&amp;AK31&amp;","&amp;AK32&amp;","&amp;AK33&amp;","&amp;AK34&amp;","&amp;AK35&amp;","&amp;AK36&amp;","&amp;AK37&amp;","&amp;AK38&amp;","&amp;AK39&amp;","&amp;AK41&amp;","&amp;AK42&amp;","&amp;AK43</f>
        <v>,,,,,,,,,,,,,,,,,,,,,,,</v>
      </c>
      <c r="AL120" s="1" t="str">
        <f>AL20&amp;","&amp;AL21&amp;","&amp;AL22&amp;","&amp;AL23&amp;","&amp;AL24&amp;","&amp;AL25&amp;","&amp;AL26&amp;","&amp;AL40&amp;","&amp;AL27&amp;","&amp;AL28&amp;","&amp;AL29&amp;","&amp;AL30&amp;","&amp;AL31&amp;","&amp;AL32&amp;","&amp;AL33&amp;","&amp;AL34&amp;","&amp;AL35&amp;","&amp;AL36&amp;","&amp;AL37&amp;","&amp;AL38&amp;","&amp;AL39&amp;","&amp;AL41&amp;","&amp;AL42&amp;","&amp;AL43</f>
        <v>,,,,,,,,,,,,,,,,,,84,,,,,</v>
      </c>
    </row>
    <row r="121" spans="3:38" ht="12.75">
      <c r="C121" s="1" t="s">
        <v>482</v>
      </c>
      <c r="F121" s="1" t="str">
        <f>F44&amp;","&amp;F45&amp;","&amp;F46&amp;","&amp;F47&amp;","&amp;F48&amp;","&amp;F49</f>
        <v>,,,,,</v>
      </c>
      <c r="G121" s="1" t="str">
        <f>G44&amp;","&amp;G45&amp;","&amp;G46&amp;","&amp;G47&amp;","&amp;G48&amp;","&amp;G49</f>
        <v>,,,,,</v>
      </c>
      <c r="H121" s="1" t="str">
        <f>H44&amp;","&amp;H45&amp;","&amp;H46&amp;","&amp;H47&amp;","&amp;H48&amp;","&amp;H49</f>
        <v>65,71,72,73,90,91</v>
      </c>
      <c r="I121" s="1" t="str">
        <f>I44&amp;","&amp;I45&amp;","&amp;I46&amp;","&amp;I47&amp;","&amp;I48&amp;","&amp;I49</f>
        <v>,,,,,</v>
      </c>
      <c r="K121" s="1" t="str">
        <f aca="true" t="shared" si="22" ref="K121:Q121">K44&amp;","&amp;K45&amp;","&amp;K46&amp;","&amp;K47&amp;","&amp;K48&amp;","&amp;K49</f>
        <v>,,,,,</v>
      </c>
      <c r="L121" s="1" t="str">
        <f t="shared" si="22"/>
        <v>,,,,,</v>
      </c>
      <c r="M121" s="1" t="str">
        <f t="shared" si="22"/>
        <v>,,72,73,,</v>
      </c>
      <c r="N121" s="1" t="str">
        <f t="shared" si="22"/>
        <v>,,,,,</v>
      </c>
      <c r="O121" s="1" t="str">
        <f t="shared" si="22"/>
        <v>,,,,,</v>
      </c>
      <c r="P121" s="1" t="str">
        <f t="shared" si="22"/>
        <v>,,,,,</v>
      </c>
      <c r="Q121" s="1" t="str">
        <f t="shared" si="22"/>
        <v>,,,,,</v>
      </c>
      <c r="U121" s="1"/>
      <c r="V121" s="1" t="str">
        <f aca="true" t="shared" si="23" ref="V121:AL121">V44&amp;","&amp;V45&amp;","&amp;V46&amp;","&amp;V47&amp;","&amp;V48&amp;","&amp;V49</f>
        <v>65,,,73,90,91</v>
      </c>
      <c r="W121" s="1" t="str">
        <f t="shared" si="23"/>
        <v>65,71,,,90,</v>
      </c>
      <c r="X121" s="1" t="str">
        <f t="shared" si="23"/>
        <v>,,,73,,91</v>
      </c>
      <c r="Y121" s="1" t="str">
        <f t="shared" si="23"/>
        <v>65,71,,73,90,91</v>
      </c>
      <c r="Z121" s="1" t="str">
        <f t="shared" si="23"/>
        <v>,71,,73,90,91</v>
      </c>
      <c r="AA121" s="1" t="str">
        <f t="shared" si="23"/>
        <v>,,,73,,91</v>
      </c>
      <c r="AB121" s="1" t="str">
        <f t="shared" si="23"/>
        <v>,71,,73,90,91</v>
      </c>
      <c r="AC121" s="1" t="str">
        <f t="shared" si="23"/>
        <v>,,,73,,91</v>
      </c>
      <c r="AD121" s="1" t="str">
        <f t="shared" si="23"/>
        <v>,,72,,,</v>
      </c>
      <c r="AE121" s="1" t="str">
        <f t="shared" si="23"/>
        <v>,,,,,</v>
      </c>
      <c r="AF121" s="1" t="str">
        <f t="shared" si="23"/>
        <v>65,,,,,</v>
      </c>
      <c r="AG121" s="1" t="str">
        <f t="shared" si="23"/>
        <v>,,,,,</v>
      </c>
      <c r="AH121" s="1" t="str">
        <f t="shared" si="23"/>
        <v>,,,,,</v>
      </c>
      <c r="AI121" s="1" t="str">
        <f t="shared" si="23"/>
        <v>,,,,,</v>
      </c>
      <c r="AJ121" s="1" t="str">
        <f t="shared" si="23"/>
        <v>,,,,,</v>
      </c>
      <c r="AK121" s="1" t="str">
        <f t="shared" si="23"/>
        <v>,,,,,</v>
      </c>
      <c r="AL121" s="1" t="str">
        <f t="shared" si="23"/>
        <v>,,,,,91</v>
      </c>
    </row>
    <row r="122" spans="3:38" ht="12.75">
      <c r="C122" s="1" t="s">
        <v>29</v>
      </c>
      <c r="F122" s="1" t="str">
        <f>F50&amp;","&amp;F51&amp;","&amp;F52&amp;","&amp;F53&amp;","&amp;F54&amp;","&amp;F55&amp;","&amp;F56&amp;","&amp;F57&amp;","&amp;F58&amp;","&amp;F60</f>
        <v>,,6,,,,,,,</v>
      </c>
      <c r="G122" s="1" t="str">
        <f>G50&amp;","&amp;G51&amp;","&amp;G52&amp;","&amp;G53&amp;","&amp;G54&amp;","&amp;G55&amp;","&amp;G56&amp;","&amp;G57&amp;","&amp;G58&amp;","&amp;G60</f>
        <v>,,6,,,,,,,</v>
      </c>
      <c r="H122" s="1" t="str">
        <f>H50&amp;","&amp;H51&amp;","&amp;H52&amp;","&amp;H53&amp;","&amp;H54&amp;","&amp;H55&amp;","&amp;H56&amp;","&amp;H57&amp;","&amp;H58&amp;","&amp;H60</f>
        <v>,,6,,,,60,61,62,</v>
      </c>
      <c r="I122" s="1" t="str">
        <f>I50&amp;","&amp;I51&amp;","&amp;I52&amp;","&amp;I53&amp;","&amp;I54&amp;","&amp;I55&amp;","&amp;I56&amp;","&amp;I57&amp;","&amp;I58&amp;","&amp;I60</f>
        <v>,,,,,,,,,</v>
      </c>
      <c r="K122" s="1" t="str">
        <f aca="true" t="shared" si="24" ref="K122:Q122">K50&amp;","&amp;K51&amp;","&amp;K52&amp;","&amp;K53&amp;","&amp;K54&amp;","&amp;K55&amp;","&amp;K56&amp;","&amp;K57&amp;","&amp;K58&amp;","&amp;K60</f>
        <v>,,,9,,,,,62,</v>
      </c>
      <c r="L122" s="1" t="str">
        <f t="shared" si="24"/>
        <v>,,6,9,,,,,62,</v>
      </c>
      <c r="M122" s="1" t="str">
        <f t="shared" si="24"/>
        <v>3,4,6,9,35,37,60,61,62,62</v>
      </c>
      <c r="N122" s="1" t="str">
        <f t="shared" si="24"/>
        <v>3,4,,9,35,,,,,</v>
      </c>
      <c r="O122" s="1" t="str">
        <f t="shared" si="24"/>
        <v>,,6,,,,,,,</v>
      </c>
      <c r="P122" s="1" t="str">
        <f t="shared" si="24"/>
        <v>,,6,,,,,,,</v>
      </c>
      <c r="Q122" s="1" t="str">
        <f t="shared" si="24"/>
        <v>,,6,9,,,60,61,,</v>
      </c>
      <c r="U122" s="1"/>
      <c r="V122" s="1" t="str">
        <f aca="true" t="shared" si="25" ref="V122:AL122">V50&amp;","&amp;V51&amp;","&amp;V52&amp;","&amp;V53&amp;","&amp;V54&amp;","&amp;V55&amp;","&amp;V56&amp;","&amp;V57&amp;","&amp;V58&amp;","&amp;V60</f>
        <v>,4,6,,,,60,61,,</v>
      </c>
      <c r="W122" s="1" t="str">
        <f t="shared" si="25"/>
        <v>,4,6,,,,60,61,,</v>
      </c>
      <c r="X122" s="1" t="str">
        <f t="shared" si="25"/>
        <v>,,6,,,,60,61,,</v>
      </c>
      <c r="Y122" s="1" t="str">
        <f t="shared" si="25"/>
        <v>,,6,,,,60,61,,</v>
      </c>
      <c r="Z122" s="1" t="str">
        <f t="shared" si="25"/>
        <v>,,6,,,,60,61,,</v>
      </c>
      <c r="AA122" s="1" t="str">
        <f t="shared" si="25"/>
        <v>,,6,,,,60,61,,</v>
      </c>
      <c r="AB122" s="1" t="str">
        <f t="shared" si="25"/>
        <v>,4,6,,,,60,61,,</v>
      </c>
      <c r="AC122" s="1" t="str">
        <f t="shared" si="25"/>
        <v>,4,6,,,,60,61,,</v>
      </c>
      <c r="AD122" s="1" t="str">
        <f t="shared" si="25"/>
        <v>,,,,,37,,,,</v>
      </c>
      <c r="AE122" s="1" t="str">
        <f t="shared" si="25"/>
        <v>,4,,,,,,,,</v>
      </c>
      <c r="AF122" s="1" t="str">
        <f t="shared" si="25"/>
        <v>,,,,,,,,,</v>
      </c>
      <c r="AG122" s="1" t="str">
        <f t="shared" si="25"/>
        <v>,,,,,,,61,,</v>
      </c>
      <c r="AH122" s="1" t="str">
        <f t="shared" si="25"/>
        <v>,,6,,,,,,,</v>
      </c>
      <c r="AI122" s="1" t="str">
        <f t="shared" si="25"/>
        <v>,,6,,,,,,62,</v>
      </c>
      <c r="AJ122" s="1" t="str">
        <f t="shared" si="25"/>
        <v>,,,,,,,,,</v>
      </c>
      <c r="AK122" s="1" t="str">
        <f t="shared" si="25"/>
        <v>,,,,,,,61,,</v>
      </c>
      <c r="AL122" s="1" t="str">
        <f t="shared" si="25"/>
        <v>,,,,,,,,,</v>
      </c>
    </row>
    <row r="123" spans="3:38" ht="12.75">
      <c r="C123" s="1" t="s">
        <v>104</v>
      </c>
      <c r="F123" s="1" t="str">
        <f>CONCATENATE(F61,",",F62,",",F63,",",F64,",",F65,",",F66,",",F68,",",F67,",",F69,",",F70,",",F71,",",F72,",",F73,",",F74,",",F75)</f>
        <v>,,,,,,,,,,,,,,</v>
      </c>
      <c r="G123" s="1" t="str">
        <f>CONCATENATE(G61,",",G62,",",G63,",",G64,",",G65,",",G66,",",G68,",",G67,",",G69,",",G70,",",G71,",",G72,",",G73,",",G74,",",G75)</f>
        <v>,,,,,,,,,,,,,,</v>
      </c>
      <c r="H123" s="1" t="str">
        <f>CONCATENATE(H61,",",H62,",",H63,",",H64,",",H65,",",H66,",",H68,",",H67,",",H69,",",H70,",",H71,",",H72,",",H73,",",H74,",",H75)</f>
        <v>,,,13,14,,18,,,,,,,,</v>
      </c>
      <c r="I123" s="1" t="str">
        <f>CONCATENATE(I61,",",I62,",",I63,",",I64,",",I65,",",I66,",",I68,",",I67,",",I69,",",I70,",",I71,",",I72,",",I73,",",I74,",",I75)</f>
        <v>,,,13,14,,,,,,,,,,</v>
      </c>
      <c r="K123" s="1" t="str">
        <f>CONCATENATE(K61,",",K62,",",K63,",",K64,",",K65,",",K66,",",K68,",",K67,",",K69,",",K70,",",K71,",",K72,",",K73,",",K74,",",K75)</f>
        <v>,10,11,,,,18,17,,,34,45,,,59</v>
      </c>
      <c r="L123" s="1" t="str">
        <f>CONCATENATE(L61,",",L62,",",L63,",",L64,",",L65,",",L66,",",L68,",",L67,",",L69,",",L70,",",L71,",",L72,",",L73,",",L74,",",L75)</f>
        <v>,,11,,,,18,17,,,,45,,,59</v>
      </c>
      <c r="M123" s="1" t="str">
        <f>CONCATENATE(M61,",",M62,",",M63,",",M64,",",M65,",",M66,",",M68,",",M67,",",M69,",",M70,",",M71,",",M72,",",M73,",",M74,",",M75)</f>
        <v>2,10,11,,14,,18,17,,33,34,45,,,59</v>
      </c>
      <c r="N123" s="1" t="str">
        <f>CONCATENATE(N61,",",N62,",",N63,",",N64,",",N65,",",N66,",",N68,",",N67,",",N69,",",N70,",",N71,",",N72,",",N73,",",N74,",",N75)</f>
        <v>2,10,11,,14,,,,,33,34,,,,59</v>
      </c>
      <c r="O123" s="1" t="str">
        <f>CONCATENATE(O61,",",O62,",",O63,",",O64,",",O65,",",O66,",",O68,",",O67,",",O69,",",O70,",",O71,",",O72,",",O73,",",O74,",",O75)</f>
        <v>,,,,,,18,,,,,45,,,59</v>
      </c>
      <c r="P123" s="1" t="str">
        <f>CONCATENATE(P61,",",P62,",",P63,",",P64,",",P65,",",P66,",",P68,",",P67,",",P69,",",P70,",",P71,",",P72,",",P73,",",P74,",",P75)</f>
        <v>,,11,,,,18,17,,,,45,46,,59</v>
      </c>
      <c r="Q123" s="1" t="str">
        <f>CONCATENATE(Q61,",",Q62,",",Q63,",",Q64,",",Q65,",",Q66,",",Q68,",",Q67,",",Q69,",",Q70,",",Q71,",",Q72,",",Q73,",",Q74,",",Q75)</f>
        <v>,,11,13,,,18,17,,,34,45,,,59</v>
      </c>
      <c r="U123" s="1"/>
      <c r="V123" s="1" t="str">
        <f>CONCATENATE(V61,",",V62,",",V63,",",V64,",",V65,",",V66,",",V68,",",V67,",",V69,",",V70,",",V71,",",V72,",",V73,",",V74,",",V75)</f>
        <v>,,,,,,18,,,,,,,,</v>
      </c>
      <c r="W123" s="1" t="str">
        <f>CONCATENATE(W61,",",W62,",",W63,",",W64,",",W65,",",W66,",",W68,",",W67,",",W69,",",W70,",",W71,",",W72,",",W73,",",W74,",",W75)</f>
        <v>,,,,,,18,,,,,,,,</v>
      </c>
      <c r="X123" s="1" t="str">
        <f>CONCATENATE(X61,",",X62,",",X63,",",X64,",",X65,",",X66,",",X68,",",X67,",",X69,",",X70,",",X71,",",X72,",",X73,",",X74,",",X75)</f>
        <v>,,,,,,18,,,,,,,,</v>
      </c>
      <c r="Y123" s="1" t="str">
        <f>CONCATENATE(Y61,",",Y62,",",Y63,",",Y64,",",Y65,",",Y66,",",Y68,",",Y67,",",Y69,",",Y70,",",Y71,",",Y72,",",Y73,",",Y74,",",Y75)</f>
        <v>,,,,,,18,,,,,,,,</v>
      </c>
      <c r="Z123" s="1" t="str">
        <f>CONCATENATE(Z61,",",Z62,",",Z63,",",Z64,",",Z65,",",Z66,",",Z68,",",Z67,",",Z69,",",Z70,",",Z71,",",Z72,",",Z73,",",Z74,",",Z75)</f>
        <v>,,,13,,,18,,,,,,,,</v>
      </c>
      <c r="AA123" s="1" t="str">
        <f>CONCATENATE(AA61,",",AA62,",",AA63,",",AA64,",",AA65,",",AA66,",",AA68,",",AA67,",",AA69,",",AA70,",",AA71,",",AA72,",",AA73,",",AA74,",",AA75)</f>
        <v>,,,,,,,,,,,,,,</v>
      </c>
      <c r="AB123" s="1" t="str">
        <f>CONCATENATE(AB61,",",AB62,",",AB63,",",AB64,",",AB65,",",AB66,",",AB68,",",AB67,",",AB69,",",AB70,",",AB71,",",AB72,",",AB73,",",AB74,",",AB75)</f>
        <v>,,,13,,,18,17,,,,,,,</v>
      </c>
      <c r="AC123" s="1" t="str">
        <f>CONCATENATE(AC61,",",AC62,",",AC63,",",AC64,",",AC65,",",AC66,",",AC68,",",AC67,",",AC69,",",AC70,",",AC71,",",AC72,",",AC73,",",AC74,",",AC75)</f>
        <v>,,,,14,,18,17,,,,,,,</v>
      </c>
      <c r="AD123" s="1" t="str">
        <f>CONCATENATE(AD61,",",AD62,",",AD63,",",AD64,",",AD65,",",AD66,",",AD68,",",AD67,",",AD69,",",AD70,",",AD71,",",AD72,",",AD73,",",AD74,",",AD75)</f>
        <v>,,,,,,,,,,,,,,</v>
      </c>
      <c r="AE123" s="1" t="str">
        <f>CONCATENATE(AE61,",",AE62,",",AE63,",",AE64,",",AE65,",",AE66,",",AE68,",",AE67,",",AE69,",",AE70,",",AE71,",",AE72,",",AE73,",",AE74,",",AE75)</f>
        <v>,,,,14,,,,,,,,,,</v>
      </c>
      <c r="AF123" s="1" t="str">
        <f>CONCATENATE(AF61,",",AF62,",",AF63,",",AF64,",",AF65,",",AF66,",",AF68,",",AF67,",",AF69,",",AF70,",",AF71,",",AF72,",",AF73,",",AF74,",",AF75)</f>
        <v>,,,,,,,,,,,,,,</v>
      </c>
      <c r="AG123" s="1" t="str">
        <f>CONCATENATE(AG61,",",AG62,",",AG63,",",AG64,",",AG65,",",AG66,",",AG68,",",AG67,",",AG69,",",AG70,",",AG71,",",AG72,",",AG73,",",AG74,",",AG75)</f>
        <v>,,,,,,,,,,,,,,</v>
      </c>
      <c r="AH123" s="1" t="str">
        <f>CONCATENATE(AH61,",",AH62,",",AH63,",",AH64,",",AH65,",",AH66,",",AH68,",",AH67,",",AH69,",",AH70,",",AH71,",",AH72,",",AH73,",",AH74,",",AH75)</f>
        <v>,,,,,,,,,,,,,,</v>
      </c>
      <c r="AI123" s="1" t="str">
        <f>CONCATENATE(AI61,",",AI62,",",AI63,",",AI64,",",AI65,",",AI66,",",AI68,",",AI67,",",AI69,",",AI70,",",AI71,",",AI72,",",AI73,",",AI74,",",AI75)</f>
        <v>,,,,,,,,,,,,,,</v>
      </c>
      <c r="AJ123" s="1" t="str">
        <f>CONCATENATE(AJ61,",",AJ62,",",AJ63,",",AJ64,",",AJ65,",",AJ66,",",AJ68,",",AJ67,",",AJ69,",",AJ70,",",AJ71,",",AJ72,",",AJ73,",",AJ74,",",AJ75)</f>
        <v>,,,,,,,,,,,,,,</v>
      </c>
      <c r="AK123" s="1" t="str">
        <f>CONCATENATE(AK61,",",AK62,",",AK63,",",AK64,",",AK65,",",AK66,",",AK68,",",AK67,",",AK69,",",AK70,",",AK71,",",AK72,",",AK73,",",AK74,",",AK75)</f>
        <v>,,,,,,,,,,,,,,</v>
      </c>
      <c r="AL123" s="1" t="str">
        <f>CONCATENATE(AL61,",",AL62,",",AL63,",",AL64,",",AL65,",",AL66,",",AL68,",",AL67,",",AL69,",",AL70,",",AL71,",",AL72,",",AL73,",",AL74,",",AL75)</f>
        <v>,,,,,,,,,,,,,,</v>
      </c>
    </row>
    <row r="124" spans="3:38" ht="12.75">
      <c r="C124" s="1" t="s">
        <v>205</v>
      </c>
      <c r="F124" s="1" t="str">
        <f>CONCATENATE(F76,",",F77,",",F78,",",F79,",",F80,",",F81,",",F82,",",F83,",",F84,",",F85,",",F86,",",F87,",",F89)</f>
        <v>,,,,,,,,,,,43,44</v>
      </c>
      <c r="G124" s="1" t="str">
        <f>CONCATENATE(G76,",",G77,",",G78,",",G79,",",G80,",",G81,",",G82,",",G83,",",G84,",",G85,",",G86,",",G87,",",G89)</f>
        <v>,,,,,,,,,,,43,</v>
      </c>
      <c r="H124" s="1" t="str">
        <f>CONCATENATE(H76,",",H77,",",H78,",",H79,",",H80,",",H81,",",H82,",",H83,",",H84,",",H85,",",H86,",",H87,",",H89)</f>
        <v>,8,,22,26,27,28,,,,,43,44</v>
      </c>
      <c r="I124" s="1" t="str">
        <f>CONCATENATE(I76,",",I77,",",I78,",",I79,",",I80,",",I81,",",I82,",",I83,",",I84,",",I85,",",I86,",",I87,",",I89)</f>
        <v>,8,,22,,,28,,,,,,</v>
      </c>
      <c r="K124" s="1" t="str">
        <f aca="true" t="shared" si="26" ref="K124:Q124">CONCATENATE(K76,",",K77,",",K78,",",K79,",",K80,",",K81,",",K82,",",K83,",",K84,",",K85,",",K86,",",K87,",",K89)</f>
        <v>7,,,,26,,,36,38,40,,,</v>
      </c>
      <c r="L124" s="1" t="str">
        <f t="shared" si="26"/>
        <v>7,,,,26,,,,38,40,42,,</v>
      </c>
      <c r="M124" s="1" t="str">
        <f t="shared" si="26"/>
        <v>7,8,12,,26,,,36,38,40,42,,</v>
      </c>
      <c r="N124" s="1" t="str">
        <f t="shared" si="26"/>
        <v>7,8,12,,26,,,36,,,,,</v>
      </c>
      <c r="O124" s="1" t="str">
        <f t="shared" si="26"/>
        <v>,,,,26,,,,,40,,,</v>
      </c>
      <c r="P124" s="1" t="str">
        <f t="shared" si="26"/>
        <v>,,,,26,27,,,38,40,42,43,44</v>
      </c>
      <c r="Q124" s="1" t="str">
        <f t="shared" si="26"/>
        <v>7,,,,26,,,,,40,42,43,</v>
      </c>
      <c r="U124" s="1"/>
      <c r="V124" s="1" t="str">
        <f aca="true" t="shared" si="27" ref="V124:AL124">CONCATENATE(V76,",",V77,",",V78,",",V79,",",V80,",",V81,",",V82,",",V83,",",V84,",",V85,",",V86,",",V87,",",V89)</f>
        <v>,8,,22,26,27,28,,,,,43,</v>
      </c>
      <c r="W124" s="1" t="str">
        <f t="shared" si="27"/>
        <v>,8,,22,26,27,28,,,,,43,</v>
      </c>
      <c r="X124" s="1" t="str">
        <f t="shared" si="27"/>
        <v>,,,,,27,,,,,,,</v>
      </c>
      <c r="Y124" s="1" t="str">
        <f t="shared" si="27"/>
        <v>,8,,,26,27,,,,,,43,</v>
      </c>
      <c r="Z124" s="1" t="str">
        <f t="shared" si="27"/>
        <v>,8,12,22,26,27,28,,,,,43,</v>
      </c>
      <c r="AA124" s="1" t="str">
        <f t="shared" si="27"/>
        <v>,,,,,,,,,,,,</v>
      </c>
      <c r="AB124" s="1" t="str">
        <f t="shared" si="27"/>
        <v>,8,,22,26,27,,,,,,,44</v>
      </c>
      <c r="AC124" s="1" t="str">
        <f t="shared" si="27"/>
        <v>,8,12,,26,27,28,,,,,,44</v>
      </c>
      <c r="AD124" s="1" t="str">
        <f t="shared" si="27"/>
        <v>,,,,26,,,,,,,,</v>
      </c>
      <c r="AE124" s="1" t="str">
        <f t="shared" si="27"/>
        <v>,,,,26,,,,,,,,</v>
      </c>
      <c r="AF124" s="1" t="str">
        <f t="shared" si="27"/>
        <v>,,,,,,,,,,,,</v>
      </c>
      <c r="AG124" s="1" t="str">
        <f t="shared" si="27"/>
        <v>,,,,26,,,,,,,,44</v>
      </c>
      <c r="AH124" s="1" t="str">
        <f t="shared" si="27"/>
        <v>,,,,,27,,,,,,,</v>
      </c>
      <c r="AI124" s="1" t="str">
        <f t="shared" si="27"/>
        <v>,,,,,,,,,,,,</v>
      </c>
      <c r="AJ124" s="1" t="str">
        <f t="shared" si="27"/>
        <v>,,,,,,,,,,,43,</v>
      </c>
      <c r="AK124" s="1" t="str">
        <f t="shared" si="27"/>
        <v>,,,,,,,,,,,,</v>
      </c>
      <c r="AL124" s="1" t="str">
        <f t="shared" si="27"/>
        <v>,,12,,,,,,,,,,</v>
      </c>
    </row>
    <row r="125" spans="3:38" ht="12.75">
      <c r="C125" s="1" t="s">
        <v>116</v>
      </c>
      <c r="F125" s="1" t="str">
        <f>CONCATENATE(F90,",",F91)</f>
        <v>,</v>
      </c>
      <c r="G125" s="1" t="str">
        <f>CONCATENATE(G90,",",G91)</f>
        <v>,</v>
      </c>
      <c r="H125" s="1" t="str">
        <f>CONCATENATE(H90,",",H91)</f>
        <v>48,66</v>
      </c>
      <c r="I125" s="1" t="str">
        <f>CONCATENATE(I90,",",I91)</f>
        <v>48,</v>
      </c>
      <c r="K125" s="1" t="str">
        <f aca="true" t="shared" si="28" ref="K125:Q125">CONCATENATE(K90,",",K91)</f>
        <v>,</v>
      </c>
      <c r="L125" s="1" t="str">
        <f t="shared" si="28"/>
        <v>,</v>
      </c>
      <c r="M125" s="1" t="str">
        <f t="shared" si="28"/>
        <v>,</v>
      </c>
      <c r="N125" s="1" t="str">
        <f t="shared" si="28"/>
        <v>,</v>
      </c>
      <c r="O125" s="1" t="str">
        <f t="shared" si="28"/>
        <v>,</v>
      </c>
      <c r="P125" s="1" t="str">
        <f t="shared" si="28"/>
        <v>,</v>
      </c>
      <c r="Q125" s="1" t="str">
        <f t="shared" si="28"/>
        <v>,</v>
      </c>
      <c r="U125" s="1"/>
      <c r="V125" s="1" t="str">
        <f aca="true" t="shared" si="29" ref="V125:AL125">CONCATENATE(V90,",",V91)</f>
        <v>48,66</v>
      </c>
      <c r="W125" s="1" t="str">
        <f t="shared" si="29"/>
        <v>,66</v>
      </c>
      <c r="X125" s="1" t="str">
        <f t="shared" si="29"/>
        <v>,</v>
      </c>
      <c r="Y125" s="1" t="str">
        <f t="shared" si="29"/>
        <v>48,66</v>
      </c>
      <c r="Z125" s="1" t="str">
        <f t="shared" si="29"/>
        <v>48,66</v>
      </c>
      <c r="AA125" s="1" t="str">
        <f t="shared" si="29"/>
        <v>,</v>
      </c>
      <c r="AB125" s="1" t="str">
        <f t="shared" si="29"/>
        <v>48,66</v>
      </c>
      <c r="AC125" s="1" t="str">
        <f t="shared" si="29"/>
        <v>,</v>
      </c>
      <c r="AD125" s="1" t="str">
        <f t="shared" si="29"/>
        <v>,</v>
      </c>
      <c r="AE125" s="1" t="str">
        <f t="shared" si="29"/>
        <v>,66</v>
      </c>
      <c r="AF125" s="1" t="str">
        <f t="shared" si="29"/>
        <v>,66</v>
      </c>
      <c r="AG125" s="1" t="str">
        <f t="shared" si="29"/>
        <v>,</v>
      </c>
      <c r="AH125" s="1" t="str">
        <f t="shared" si="29"/>
        <v>,</v>
      </c>
      <c r="AI125" s="1" t="str">
        <f t="shared" si="29"/>
        <v>,</v>
      </c>
      <c r="AJ125" s="1" t="str">
        <f t="shared" si="29"/>
        <v>,</v>
      </c>
      <c r="AK125" s="1" t="str">
        <f t="shared" si="29"/>
        <v>,</v>
      </c>
      <c r="AL125" s="1" t="str">
        <f t="shared" si="29"/>
        <v>,</v>
      </c>
    </row>
    <row r="128" ht="12.75">
      <c r="C128" s="1" t="s">
        <v>463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9.14062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.75">
      <c r="A1" t="s">
        <v>546</v>
      </c>
      <c r="B1" t="s">
        <v>547</v>
      </c>
      <c r="F1" t="s">
        <v>555</v>
      </c>
      <c r="H1" t="s">
        <v>483</v>
      </c>
      <c r="I1" t="s">
        <v>461</v>
      </c>
    </row>
    <row r="2" spans="1:9" ht="12.75">
      <c r="A2" t="s">
        <v>458</v>
      </c>
      <c r="B2">
        <v>39</v>
      </c>
      <c r="H2" t="s">
        <v>458</v>
      </c>
      <c r="I2">
        <f>'Overall Param usage'!V92+'Parameter list'!T62</f>
        <v>46</v>
      </c>
    </row>
    <row r="3" spans="1:13" ht="12.75">
      <c r="A3" t="s">
        <v>457</v>
      </c>
      <c r="B3">
        <v>37</v>
      </c>
      <c r="H3" t="s">
        <v>459</v>
      </c>
      <c r="I3">
        <f>'Overall Param usage'!W92+'Parameter list'!U62</f>
        <v>38</v>
      </c>
      <c r="M3" t="s">
        <v>213</v>
      </c>
    </row>
    <row r="4" spans="1:13" ht="12.75">
      <c r="A4" t="s">
        <v>459</v>
      </c>
      <c r="B4">
        <v>34</v>
      </c>
      <c r="H4" t="s">
        <v>441</v>
      </c>
      <c r="I4">
        <f>'Overall Param usage'!X92+'Parameter list'!V62</f>
        <v>17</v>
      </c>
      <c r="M4" t="s">
        <v>389</v>
      </c>
    </row>
    <row r="5" spans="1:13" ht="12.75">
      <c r="A5" t="s">
        <v>301</v>
      </c>
      <c r="B5">
        <v>34</v>
      </c>
      <c r="H5" t="s">
        <v>301</v>
      </c>
      <c r="I5">
        <f>'Overall Param usage'!Y92+'Parameter list'!W62</f>
        <v>39</v>
      </c>
      <c r="M5" t="s">
        <v>29</v>
      </c>
    </row>
    <row r="6" spans="1:13" ht="12.75">
      <c r="A6" t="s">
        <v>455</v>
      </c>
      <c r="B6">
        <v>32</v>
      </c>
      <c r="H6" t="s">
        <v>307</v>
      </c>
      <c r="I6">
        <f>'Overall Param usage'!Z92+'Parameter list'!X62</f>
        <v>37</v>
      </c>
      <c r="M6" t="s">
        <v>144</v>
      </c>
    </row>
    <row r="7" spans="1:13" ht="12.75">
      <c r="A7" t="s">
        <v>256</v>
      </c>
      <c r="B7">
        <v>2</v>
      </c>
      <c r="H7" t="s">
        <v>217</v>
      </c>
      <c r="I7">
        <f>'Overall Param usage'!AA92+'Parameter list'!Y62</f>
        <v>11</v>
      </c>
      <c r="M7" t="s">
        <v>205</v>
      </c>
    </row>
    <row r="8" spans="1:13" ht="12.75">
      <c r="A8" t="s">
        <v>551</v>
      </c>
      <c r="B8">
        <v>0</v>
      </c>
      <c r="C8" t="s">
        <v>548</v>
      </c>
      <c r="H8" t="s">
        <v>457</v>
      </c>
      <c r="I8">
        <f>'Overall Param usage'!AB92+'Parameter list'!Z62</f>
        <v>34</v>
      </c>
      <c r="M8" t="s">
        <v>29</v>
      </c>
    </row>
    <row r="9" spans="1:9" ht="12.75">
      <c r="A9" t="s">
        <v>119</v>
      </c>
      <c r="B9">
        <v>0</v>
      </c>
      <c r="C9" t="s">
        <v>548</v>
      </c>
      <c r="H9" t="s">
        <v>455</v>
      </c>
      <c r="I9">
        <f>'Overall Param usage'!AC92+'Parameter list'!AA62</f>
        <v>18</v>
      </c>
    </row>
    <row r="10" spans="1:9" ht="12.75">
      <c r="A10" t="s">
        <v>336</v>
      </c>
      <c r="B10">
        <v>4</v>
      </c>
      <c r="C10" t="s">
        <v>552</v>
      </c>
      <c r="H10" t="s">
        <v>554</v>
      </c>
      <c r="I10">
        <f>'Overall Param usage'!AD92+'Parameter list'!AB62</f>
        <v>10</v>
      </c>
    </row>
    <row r="11" spans="1:9" ht="12.75">
      <c r="A11" t="s">
        <v>541</v>
      </c>
      <c r="B11">
        <v>8</v>
      </c>
      <c r="H11" t="s">
        <v>541</v>
      </c>
      <c r="I11">
        <f>'Overall Param usage'!AE92+'Parameter list'!AC62</f>
        <v>5</v>
      </c>
    </row>
    <row r="12" spans="1:9" ht="12.75">
      <c r="A12" t="s">
        <v>307</v>
      </c>
      <c r="B12">
        <v>32</v>
      </c>
      <c r="H12" t="s">
        <v>485</v>
      </c>
      <c r="I12">
        <f>'Overall Param usage'!AF92+'Parameter list'!AD62</f>
        <v>16</v>
      </c>
    </row>
    <row r="13" spans="1:9" ht="12.75">
      <c r="A13" t="s">
        <v>441</v>
      </c>
      <c r="B13">
        <v>19</v>
      </c>
      <c r="H13" t="s">
        <v>336</v>
      </c>
      <c r="I13">
        <f>'Overall Param usage'!AG92+'Parameter list'!AE62</f>
        <v>3</v>
      </c>
    </row>
    <row r="14" spans="1:9" ht="12.75">
      <c r="A14" t="s">
        <v>550</v>
      </c>
      <c r="B14">
        <v>13</v>
      </c>
      <c r="H14" t="s">
        <v>103</v>
      </c>
      <c r="I14" t="e">
        <f>'Overall Param usage'!#REF!+'Parameter list'!AF62</f>
        <v>#REF!</v>
      </c>
    </row>
    <row r="15" spans="1:9" ht="12.75">
      <c r="A15" t="s">
        <v>217</v>
      </c>
      <c r="B15">
        <v>10</v>
      </c>
      <c r="H15" t="s">
        <v>466</v>
      </c>
      <c r="I15">
        <f>'Overall Param usage'!AH92+'Parameter list'!AG62</f>
        <v>2</v>
      </c>
    </row>
    <row r="16" spans="1:9" ht="12.75">
      <c r="A16" t="s">
        <v>314</v>
      </c>
      <c r="B16">
        <v>8</v>
      </c>
      <c r="H16" t="s">
        <v>310</v>
      </c>
      <c r="I16">
        <f>'Overall Param usage'!AI92+'Parameter list'!AH62</f>
        <v>3</v>
      </c>
    </row>
    <row r="17" spans="1:9" ht="12.75">
      <c r="A17" t="s">
        <v>467</v>
      </c>
      <c r="B17">
        <v>5</v>
      </c>
      <c r="H17" t="s">
        <v>274</v>
      </c>
      <c r="I17">
        <f>'Overall Param usage'!AJ92+'Parameter list'!AI62</f>
        <v>1</v>
      </c>
    </row>
    <row r="18" spans="1:9" ht="12.75">
      <c r="A18" t="s">
        <v>485</v>
      </c>
      <c r="B18">
        <v>5</v>
      </c>
      <c r="H18" t="s">
        <v>289</v>
      </c>
      <c r="I18">
        <f>'Overall Param usage'!AK92+'Parameter list'!AJ62</f>
        <v>1</v>
      </c>
    </row>
    <row r="19" spans="1:2" ht="12.75">
      <c r="A19" t="s">
        <v>309</v>
      </c>
      <c r="B19">
        <v>5</v>
      </c>
    </row>
    <row r="20" spans="1:3" ht="12.75">
      <c r="A20" t="s">
        <v>244</v>
      </c>
      <c r="B20">
        <v>4</v>
      </c>
      <c r="C20" t="s">
        <v>549</v>
      </c>
    </row>
    <row r="21" spans="1:2" ht="12.75">
      <c r="A21" t="s">
        <v>466</v>
      </c>
      <c r="B21">
        <v>3</v>
      </c>
    </row>
    <row r="22" spans="1:2" ht="12.75">
      <c r="A22" t="s">
        <v>310</v>
      </c>
      <c r="B22">
        <v>3</v>
      </c>
    </row>
    <row r="23" spans="1:3" ht="12.75">
      <c r="A23" t="s">
        <v>236</v>
      </c>
      <c r="B23">
        <v>3</v>
      </c>
      <c r="C23" t="s">
        <v>548</v>
      </c>
    </row>
    <row r="24" spans="1:2" ht="12.75">
      <c r="A24" t="s">
        <v>274</v>
      </c>
      <c r="B24">
        <v>2</v>
      </c>
    </row>
    <row r="25" spans="1:2" ht="12.75">
      <c r="A25" t="s">
        <v>289</v>
      </c>
      <c r="B25">
        <v>2</v>
      </c>
    </row>
    <row r="26" spans="1:2" ht="12.75">
      <c r="A26" t="s">
        <v>218</v>
      </c>
      <c r="B26">
        <v>2</v>
      </c>
    </row>
    <row r="27" spans="1:3" ht="12.75">
      <c r="A27" t="s">
        <v>235</v>
      </c>
      <c r="B27">
        <v>2</v>
      </c>
      <c r="C27" t="s">
        <v>553</v>
      </c>
    </row>
    <row r="28" spans="1:3" ht="12.75">
      <c r="A28" t="s">
        <v>327</v>
      </c>
      <c r="B28">
        <v>2</v>
      </c>
      <c r="C28" t="s">
        <v>552</v>
      </c>
    </row>
    <row r="29" spans="1:3" ht="12.75">
      <c r="A29" t="s">
        <v>542</v>
      </c>
      <c r="B29">
        <v>1</v>
      </c>
      <c r="C29" t="s">
        <v>552</v>
      </c>
    </row>
    <row r="30" spans="1:3" ht="12.75">
      <c r="A30" t="s">
        <v>224</v>
      </c>
      <c r="B30">
        <v>1</v>
      </c>
      <c r="C30" t="s">
        <v>548</v>
      </c>
    </row>
    <row r="31" spans="1:3" ht="12.75">
      <c r="A31" t="s">
        <v>311</v>
      </c>
      <c r="B31">
        <v>1</v>
      </c>
      <c r="C31" t="s">
        <v>548</v>
      </c>
    </row>
    <row r="32" spans="1:3" ht="12.75">
      <c r="A32" t="s">
        <v>223</v>
      </c>
      <c r="B32">
        <v>1</v>
      </c>
      <c r="C32" t="s">
        <v>548</v>
      </c>
    </row>
    <row r="33" spans="1:3" ht="12.75">
      <c r="A33" t="s">
        <v>225</v>
      </c>
      <c r="B33">
        <v>1</v>
      </c>
      <c r="C33" t="s">
        <v>548</v>
      </c>
    </row>
    <row r="34" spans="1:3" ht="12.75">
      <c r="A34" t="s">
        <v>318</v>
      </c>
      <c r="B34">
        <v>1</v>
      </c>
      <c r="C34" t="s">
        <v>548</v>
      </c>
    </row>
    <row r="35" spans="1:3" ht="12.75">
      <c r="A35" t="s">
        <v>237</v>
      </c>
      <c r="B35">
        <v>1</v>
      </c>
      <c r="C35" t="s">
        <v>548</v>
      </c>
    </row>
    <row r="36" spans="1:3" ht="12.75">
      <c r="A36" t="s">
        <v>241</v>
      </c>
      <c r="B36">
        <v>1</v>
      </c>
      <c r="C36" t="s">
        <v>548</v>
      </c>
    </row>
    <row r="37" spans="1:3" ht="12.75">
      <c r="A37" t="s">
        <v>246</v>
      </c>
      <c r="B37">
        <v>1</v>
      </c>
      <c r="C37" t="s">
        <v>548</v>
      </c>
    </row>
    <row r="38" spans="1:3" ht="12.75">
      <c r="A38" t="s">
        <v>258</v>
      </c>
      <c r="B38">
        <v>1</v>
      </c>
      <c r="C38" t="s">
        <v>552</v>
      </c>
    </row>
    <row r="39" spans="1:3" ht="12.75">
      <c r="A39" t="s">
        <v>261</v>
      </c>
      <c r="B39">
        <v>1</v>
      </c>
      <c r="C39" t="s">
        <v>548</v>
      </c>
    </row>
    <row r="40" spans="1:3" ht="12.75">
      <c r="A40" t="s">
        <v>262</v>
      </c>
      <c r="B40">
        <v>1</v>
      </c>
      <c r="C40" t="s">
        <v>548</v>
      </c>
    </row>
    <row r="41" spans="1:3" ht="12.75">
      <c r="A41" t="s">
        <v>275</v>
      </c>
      <c r="B41">
        <v>1</v>
      </c>
      <c r="C41" t="s">
        <v>548</v>
      </c>
    </row>
    <row r="42" spans="1:3" ht="12.75">
      <c r="A42" t="s">
        <v>276</v>
      </c>
      <c r="B42">
        <v>1</v>
      </c>
      <c r="C42" t="s">
        <v>548</v>
      </c>
    </row>
    <row r="43" spans="1:3" ht="12.75">
      <c r="A43" t="s">
        <v>304</v>
      </c>
      <c r="B43">
        <v>1</v>
      </c>
      <c r="C43" t="s">
        <v>548</v>
      </c>
    </row>
    <row r="44" spans="1:3" ht="12.75">
      <c r="A44" t="s">
        <v>112</v>
      </c>
      <c r="B44">
        <v>1</v>
      </c>
      <c r="C44" t="s">
        <v>548</v>
      </c>
    </row>
    <row r="45" spans="1:3" ht="12.75">
      <c r="A45" t="s">
        <v>121</v>
      </c>
      <c r="B45">
        <v>0</v>
      </c>
      <c r="C45" t="s">
        <v>548</v>
      </c>
    </row>
    <row r="46" spans="1:3" ht="12.75">
      <c r="A46" t="s">
        <v>125</v>
      </c>
      <c r="B46">
        <v>1</v>
      </c>
      <c r="C46" t="s">
        <v>548</v>
      </c>
    </row>
    <row r="47" spans="1:3" ht="12.75">
      <c r="A47" t="s">
        <v>306</v>
      </c>
      <c r="B47">
        <v>0</v>
      </c>
      <c r="C47" t="s">
        <v>548</v>
      </c>
    </row>
    <row r="48" spans="1:3" ht="12.75">
      <c r="A48" t="s">
        <v>280</v>
      </c>
      <c r="B48">
        <v>0</v>
      </c>
      <c r="C48" t="s">
        <v>548</v>
      </c>
    </row>
    <row r="49" spans="1:3" ht="12.75">
      <c r="A49" t="s">
        <v>281</v>
      </c>
      <c r="B49">
        <v>0</v>
      </c>
      <c r="C49" t="s">
        <v>548</v>
      </c>
    </row>
    <row r="50" spans="1:3" ht="12.75">
      <c r="A50" t="s">
        <v>282</v>
      </c>
      <c r="B50">
        <v>0</v>
      </c>
      <c r="C50" t="s">
        <v>548</v>
      </c>
    </row>
    <row r="51" spans="1:3" ht="12.75">
      <c r="A51" t="s">
        <v>283</v>
      </c>
      <c r="B51">
        <v>0</v>
      </c>
      <c r="C51" t="s">
        <v>548</v>
      </c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9.140625" defaultRowHeight="12.75"/>
  <cols>
    <col min="1" max="16384" width="8.8515625" style="0" customWidth="1"/>
  </cols>
  <sheetData>
    <row r="1" spans="1:83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J1" s="1"/>
      <c r="K1" s="1" t="s">
        <v>487</v>
      </c>
      <c r="L1" s="1" t="s">
        <v>413</v>
      </c>
      <c r="M1" s="1" t="s">
        <v>458</v>
      </c>
      <c r="N1" s="1" t="s">
        <v>457</v>
      </c>
      <c r="O1" s="1" t="s">
        <v>459</v>
      </c>
      <c r="P1" s="1" t="s">
        <v>441</v>
      </c>
      <c r="Q1" s="1" t="s">
        <v>301</v>
      </c>
      <c r="R1" s="1" t="s">
        <v>455</v>
      </c>
      <c r="S1" s="1" t="s">
        <v>307</v>
      </c>
      <c r="T1" s="1" t="s">
        <v>219</v>
      </c>
      <c r="U1" s="1" t="s">
        <v>217</v>
      </c>
      <c r="V1" s="1" t="s">
        <v>314</v>
      </c>
      <c r="W1" s="1" t="s">
        <v>220</v>
      </c>
      <c r="X1" s="1" t="s">
        <v>467</v>
      </c>
      <c r="Y1" s="1" t="s">
        <v>485</v>
      </c>
      <c r="Z1" s="1" t="s">
        <v>466</v>
      </c>
      <c r="AA1" s="1" t="s">
        <v>309</v>
      </c>
      <c r="AB1" s="1" t="s">
        <v>244</v>
      </c>
      <c r="AC1" s="1" t="s">
        <v>310</v>
      </c>
      <c r="AD1" s="1" t="s">
        <v>336</v>
      </c>
      <c r="AE1" s="1" t="s">
        <v>236</v>
      </c>
      <c r="AF1" s="1" t="s">
        <v>224</v>
      </c>
      <c r="AG1" s="1" t="s">
        <v>274</v>
      </c>
      <c r="AH1" s="1" t="s">
        <v>289</v>
      </c>
      <c r="AI1" s="1" t="s">
        <v>218</v>
      </c>
      <c r="AJ1" s="1" t="s">
        <v>311</v>
      </c>
      <c r="AK1" s="1" t="s">
        <v>223</v>
      </c>
      <c r="AL1" s="1" t="s">
        <v>235</v>
      </c>
      <c r="AM1" s="1" t="s">
        <v>327</v>
      </c>
      <c r="AN1" s="1" t="s">
        <v>256</v>
      </c>
      <c r="AO1" s="1" t="s">
        <v>271</v>
      </c>
      <c r="AP1" s="1" t="s">
        <v>119</v>
      </c>
      <c r="AQ1" s="1" t="s">
        <v>225</v>
      </c>
      <c r="AR1" s="1" t="s">
        <v>318</v>
      </c>
      <c r="AS1" s="1" t="s">
        <v>237</v>
      </c>
      <c r="AT1" s="1" t="s">
        <v>241</v>
      </c>
      <c r="AU1" s="1" t="s">
        <v>246</v>
      </c>
      <c r="AV1" s="1" t="s">
        <v>258</v>
      </c>
      <c r="AW1" s="1" t="s">
        <v>261</v>
      </c>
      <c r="AX1" s="1" t="s">
        <v>262</v>
      </c>
      <c r="AY1" s="1" t="s">
        <v>275</v>
      </c>
      <c r="AZ1" s="1" t="s">
        <v>276</v>
      </c>
      <c r="BA1" s="1" t="s">
        <v>306</v>
      </c>
      <c r="BB1" s="1" t="s">
        <v>280</v>
      </c>
      <c r="BC1" s="1" t="s">
        <v>281</v>
      </c>
      <c r="BD1" s="1" t="s">
        <v>282</v>
      </c>
      <c r="BE1" s="1" t="s">
        <v>283</v>
      </c>
      <c r="BF1" s="1" t="s">
        <v>304</v>
      </c>
      <c r="BG1" s="1" t="s">
        <v>112</v>
      </c>
      <c r="BH1" s="1" t="s">
        <v>120</v>
      </c>
      <c r="BI1" s="1" t="s">
        <v>121</v>
      </c>
      <c r="BJ1" s="1" t="s">
        <v>125</v>
      </c>
      <c r="BK1" s="1"/>
      <c r="BL1" s="1" t="s">
        <v>317</v>
      </c>
      <c r="BM1" s="1" t="s">
        <v>228</v>
      </c>
      <c r="BN1" s="1" t="s">
        <v>216</v>
      </c>
      <c r="BO1" s="1" t="s">
        <v>222</v>
      </c>
      <c r="BP1" s="1" t="s">
        <v>229</v>
      </c>
      <c r="BQ1" s="1" t="s">
        <v>460</v>
      </c>
      <c r="BR1" s="1" t="s">
        <v>227</v>
      </c>
      <c r="BS1" s="1" t="s">
        <v>335</v>
      </c>
      <c r="BT1" s="1" t="s">
        <v>232</v>
      </c>
      <c r="BU1" s="1" t="s">
        <v>233</v>
      </c>
      <c r="BV1" s="1" t="s">
        <v>234</v>
      </c>
      <c r="BW1" s="1" t="s">
        <v>133</v>
      </c>
      <c r="BX1" s="1" t="s">
        <v>238</v>
      </c>
      <c r="BY1" s="1" t="s">
        <v>239</v>
      </c>
      <c r="BZ1" s="1" t="s">
        <v>248</v>
      </c>
      <c r="CA1" s="1" t="s">
        <v>272</v>
      </c>
      <c r="CB1" s="1" t="s">
        <v>284</v>
      </c>
      <c r="CC1" s="1" t="s">
        <v>285</v>
      </c>
      <c r="CD1" s="1" t="s">
        <v>111</v>
      </c>
      <c r="CE1" s="1"/>
    </row>
    <row r="2" spans="1:83" ht="12.75">
      <c r="A2" s="3">
        <v>1</v>
      </c>
      <c r="B2" s="3"/>
      <c r="C2" s="3" t="s">
        <v>454</v>
      </c>
      <c r="D2" s="3" t="s">
        <v>201</v>
      </c>
      <c r="E2" s="3" t="s">
        <v>213</v>
      </c>
      <c r="F2" s="3"/>
      <c r="G2" s="3"/>
      <c r="H2" s="22" t="s">
        <v>411</v>
      </c>
      <c r="I2" s="22"/>
      <c r="J2" s="22"/>
      <c r="K2" s="22" t="s">
        <v>414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322</v>
      </c>
      <c r="D3" s="1" t="s">
        <v>201</v>
      </c>
      <c r="E3" s="1" t="s">
        <v>213</v>
      </c>
      <c r="F3" s="1"/>
      <c r="G3" s="2"/>
      <c r="H3" s="2" t="s">
        <v>138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221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523</v>
      </c>
      <c r="C4" s="1" t="s">
        <v>332</v>
      </c>
      <c r="D4" s="1" t="s">
        <v>201</v>
      </c>
      <c r="E4" s="1" t="s">
        <v>213</v>
      </c>
      <c r="F4" s="2" t="s">
        <v>137</v>
      </c>
      <c r="G4" s="1" t="s">
        <v>521</v>
      </c>
      <c r="H4" s="1" t="s">
        <v>138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245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333</v>
      </c>
      <c r="D5" s="1" t="s">
        <v>201</v>
      </c>
      <c r="E5" s="1" t="s">
        <v>213</v>
      </c>
      <c r="F5" s="1"/>
      <c r="G5" s="2"/>
      <c r="H5" s="2" t="s">
        <v>138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524</v>
      </c>
      <c r="D6" s="3" t="s">
        <v>202</v>
      </c>
      <c r="E6" s="3" t="s">
        <v>213</v>
      </c>
      <c r="F6" s="3" t="s">
        <v>525</v>
      </c>
      <c r="G6" s="3"/>
      <c r="H6" s="3" t="s">
        <v>138</v>
      </c>
      <c r="I6" s="3"/>
      <c r="J6" s="3"/>
      <c r="K6" s="3" t="s">
        <v>414</v>
      </c>
      <c r="L6" s="3"/>
      <c r="M6" s="3">
        <v>30</v>
      </c>
      <c r="N6" s="3" t="s">
        <v>255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255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522</v>
      </c>
      <c r="C7" s="3" t="s">
        <v>257</v>
      </c>
      <c r="D7" s="3" t="s">
        <v>202</v>
      </c>
      <c r="E7" s="3" t="s">
        <v>213</v>
      </c>
      <c r="F7" s="3" t="s">
        <v>253</v>
      </c>
      <c r="G7" s="3"/>
      <c r="H7" s="3" t="s">
        <v>138</v>
      </c>
      <c r="I7" s="3"/>
      <c r="J7" s="3"/>
      <c r="K7" s="3" t="s">
        <v>414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526</v>
      </c>
      <c r="C8" s="1" t="s">
        <v>259</v>
      </c>
      <c r="D8" s="1" t="s">
        <v>260</v>
      </c>
      <c r="E8" s="1" t="s">
        <v>213</v>
      </c>
      <c r="F8" s="1"/>
      <c r="G8" s="1"/>
      <c r="H8" s="1" t="s">
        <v>138</v>
      </c>
      <c r="I8" s="1"/>
      <c r="J8" s="1"/>
      <c r="K8" s="1" t="s">
        <v>414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123</v>
      </c>
      <c r="D9" s="1" t="s">
        <v>260</v>
      </c>
      <c r="E9" s="1" t="s">
        <v>213</v>
      </c>
      <c r="F9" s="1"/>
      <c r="G9" s="1"/>
      <c r="H9" s="1" t="s">
        <v>138</v>
      </c>
      <c r="I9" s="1" t="s">
        <v>416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124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126</v>
      </c>
      <c r="D10" s="1" t="s">
        <v>260</v>
      </c>
      <c r="E10" s="1" t="s">
        <v>213</v>
      </c>
      <c r="F10" s="1"/>
      <c r="G10" s="1"/>
      <c r="H10" s="1" t="s">
        <v>138</v>
      </c>
      <c r="I10" s="1" t="s">
        <v>416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127</v>
      </c>
      <c r="D11" s="1" t="s">
        <v>260</v>
      </c>
      <c r="E11" s="1" t="s">
        <v>213</v>
      </c>
      <c r="F11" s="1"/>
      <c r="G11" s="1"/>
      <c r="H11" s="1" t="s">
        <v>138</v>
      </c>
      <c r="I11" s="1" t="s">
        <v>416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128</v>
      </c>
      <c r="D12" s="3" t="s">
        <v>260</v>
      </c>
      <c r="E12" s="3" t="s">
        <v>213</v>
      </c>
      <c r="F12" s="3"/>
      <c r="G12" s="1"/>
      <c r="H12" s="1" t="s">
        <v>138</v>
      </c>
      <c r="I12" s="1" t="s">
        <v>416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129</v>
      </c>
      <c r="D13" s="1" t="s">
        <v>260</v>
      </c>
      <c r="E13" s="1" t="s">
        <v>213</v>
      </c>
      <c r="F13" s="1"/>
      <c r="G13" s="1"/>
      <c r="H13" s="1" t="s">
        <v>138</v>
      </c>
      <c r="I13" s="1" t="s">
        <v>416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130</v>
      </c>
      <c r="D14" s="1" t="s">
        <v>260</v>
      </c>
      <c r="E14" s="1" t="s">
        <v>213</v>
      </c>
      <c r="F14" s="1"/>
      <c r="G14" s="1"/>
      <c r="H14" s="1" t="s">
        <v>138</v>
      </c>
      <c r="I14" s="1" t="s">
        <v>416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131</v>
      </c>
      <c r="D15" s="1" t="s">
        <v>260</v>
      </c>
      <c r="E15" s="1" t="s">
        <v>213</v>
      </c>
      <c r="F15" s="1"/>
      <c r="G15" s="1"/>
      <c r="H15" s="1" t="s">
        <v>138</v>
      </c>
      <c r="I15" s="1" t="s">
        <v>416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34" t="s">
        <v>21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34" t="s">
        <v>535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530</v>
      </c>
      <c r="C20" s="1" t="s">
        <v>329</v>
      </c>
      <c r="D20" s="1" t="s">
        <v>202</v>
      </c>
      <c r="E20" s="1" t="s">
        <v>389</v>
      </c>
      <c r="F20" s="1"/>
      <c r="G20" s="2"/>
      <c r="H20" s="2" t="s">
        <v>529</v>
      </c>
      <c r="I20" s="2"/>
      <c r="J20" s="2"/>
      <c r="K20" s="2"/>
      <c r="L20" s="2"/>
      <c r="M20" s="1">
        <v>21</v>
      </c>
      <c r="N20" s="1" t="s">
        <v>243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243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326</v>
      </c>
      <c r="D21" s="1" t="s">
        <v>388</v>
      </c>
      <c r="E21" s="1" t="s">
        <v>389</v>
      </c>
      <c r="F21" s="1" t="s">
        <v>516</v>
      </c>
      <c r="G21" s="1"/>
      <c r="H21" s="2" t="s">
        <v>411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240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328</v>
      </c>
      <c r="D22" s="1" t="s">
        <v>202</v>
      </c>
      <c r="E22" s="1" t="s">
        <v>389</v>
      </c>
      <c r="F22" s="2" t="s">
        <v>515</v>
      </c>
      <c r="G22" s="2"/>
      <c r="H22" s="1" t="s">
        <v>138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242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249</v>
      </c>
      <c r="D23" s="1" t="s">
        <v>202</v>
      </c>
      <c r="E23" s="1" t="s">
        <v>389</v>
      </c>
      <c r="F23" s="1"/>
      <c r="G23" s="1"/>
      <c r="H23" s="2" t="s">
        <v>138</v>
      </c>
      <c r="I23" s="1" t="s">
        <v>251</v>
      </c>
      <c r="J23" s="2"/>
      <c r="K23" s="2"/>
      <c r="L23" s="1"/>
      <c r="M23" s="1">
        <v>29</v>
      </c>
      <c r="N23" s="1" t="s">
        <v>254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254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118</v>
      </c>
      <c r="D24" s="1" t="s">
        <v>201</v>
      </c>
      <c r="E24" s="1" t="s">
        <v>389</v>
      </c>
      <c r="F24" s="1"/>
      <c r="G24" s="1"/>
      <c r="H24" s="1" t="s">
        <v>138</v>
      </c>
      <c r="I24" s="1"/>
      <c r="J24" s="1"/>
      <c r="K24" s="1" t="s">
        <v>414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122</v>
      </c>
      <c r="D25" s="3" t="s">
        <v>201</v>
      </c>
      <c r="E25" s="3" t="s">
        <v>389</v>
      </c>
      <c r="F25" s="3"/>
      <c r="G25" s="3"/>
      <c r="H25" s="3" t="s">
        <v>138</v>
      </c>
      <c r="I25" s="3" t="s">
        <v>251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34" t="s">
        <v>21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34" t="s">
        <v>535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300</v>
      </c>
      <c r="D31" s="1" t="s">
        <v>202</v>
      </c>
      <c r="E31" s="1" t="s">
        <v>204</v>
      </c>
      <c r="F31" s="1"/>
      <c r="G31" s="1"/>
      <c r="H31" s="1" t="s">
        <v>138</v>
      </c>
      <c r="I31" s="2" t="s">
        <v>251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486</v>
      </c>
      <c r="D32" s="1" t="s">
        <v>202</v>
      </c>
      <c r="E32" s="1" t="s">
        <v>204</v>
      </c>
      <c r="F32" s="2" t="s">
        <v>137</v>
      </c>
      <c r="G32" s="1" t="s">
        <v>521</v>
      </c>
      <c r="H32" s="1" t="s">
        <v>138</v>
      </c>
      <c r="I32" s="1"/>
      <c r="J32" s="2"/>
      <c r="K32" s="2" t="s">
        <v>414</v>
      </c>
      <c r="L32" s="2" t="s">
        <v>414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267</v>
      </c>
      <c r="D33" s="1" t="s">
        <v>388</v>
      </c>
      <c r="E33" s="1" t="s">
        <v>204</v>
      </c>
      <c r="F33" s="1"/>
      <c r="G33" s="1"/>
      <c r="H33" s="1" t="s">
        <v>138</v>
      </c>
      <c r="I33" s="2" t="s">
        <v>251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269</v>
      </c>
      <c r="D34" s="1" t="s">
        <v>270</v>
      </c>
      <c r="E34" s="1" t="s">
        <v>204</v>
      </c>
      <c r="F34" s="1"/>
      <c r="G34" s="1"/>
      <c r="H34" s="1" t="s">
        <v>138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134</v>
      </c>
      <c r="D35" s="3" t="s">
        <v>202</v>
      </c>
      <c r="E35" s="3" t="s">
        <v>204</v>
      </c>
      <c r="F35" s="3"/>
      <c r="G35" s="3"/>
      <c r="H35" s="3" t="s">
        <v>138</v>
      </c>
      <c r="I35" s="3"/>
      <c r="J35" s="3"/>
      <c r="K35" s="3" t="s">
        <v>414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135</v>
      </c>
      <c r="D36" s="3" t="s">
        <v>202</v>
      </c>
      <c r="E36" s="3" t="s">
        <v>204</v>
      </c>
      <c r="F36" s="3"/>
      <c r="G36" s="3"/>
      <c r="H36" s="3" t="s">
        <v>138</v>
      </c>
      <c r="I36" s="3"/>
      <c r="J36" s="3"/>
      <c r="K36" s="3" t="s">
        <v>414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302</v>
      </c>
      <c r="D37" s="1" t="s">
        <v>201</v>
      </c>
      <c r="E37" s="1" t="s">
        <v>204</v>
      </c>
      <c r="F37" s="1"/>
      <c r="G37" s="1"/>
      <c r="H37" s="1" t="s">
        <v>138</v>
      </c>
      <c r="I37" s="2" t="s">
        <v>251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34" t="s">
        <v>21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34" t="s">
        <v>535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412</v>
      </c>
      <c r="D42" s="1" t="s">
        <v>202</v>
      </c>
      <c r="E42" s="1" t="s">
        <v>203</v>
      </c>
      <c r="F42" s="1"/>
      <c r="G42" s="1"/>
      <c r="H42" s="1" t="s">
        <v>138</v>
      </c>
      <c r="I42" s="2" t="s">
        <v>251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209</v>
      </c>
      <c r="D43" s="1" t="s">
        <v>202</v>
      </c>
      <c r="E43" s="1" t="s">
        <v>203</v>
      </c>
      <c r="F43" s="1"/>
      <c r="G43" s="2"/>
      <c r="H43" s="2" t="s">
        <v>138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226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315</v>
      </c>
      <c r="D44" s="1" t="s">
        <v>202</v>
      </c>
      <c r="E44" s="1" t="s">
        <v>203</v>
      </c>
      <c r="F44" s="1" t="s">
        <v>528</v>
      </c>
      <c r="G44" s="2"/>
      <c r="H44" s="1" t="s">
        <v>138</v>
      </c>
      <c r="I44" s="1" t="s">
        <v>251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316</v>
      </c>
      <c r="D45" s="1" t="s">
        <v>202</v>
      </c>
      <c r="E45" s="1" t="s">
        <v>203</v>
      </c>
      <c r="F45" s="1" t="s">
        <v>519</v>
      </c>
      <c r="G45" s="1"/>
      <c r="H45" s="2" t="s">
        <v>138</v>
      </c>
      <c r="I45" s="2" t="s">
        <v>251</v>
      </c>
      <c r="J45" s="2"/>
      <c r="K45" s="2"/>
      <c r="L45" s="2" t="s">
        <v>414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518</v>
      </c>
      <c r="D46" s="1" t="s">
        <v>386</v>
      </c>
      <c r="E46" s="1" t="s">
        <v>387</v>
      </c>
      <c r="F46" s="1"/>
      <c r="G46" s="2"/>
      <c r="H46" s="1" t="s">
        <v>138</v>
      </c>
      <c r="I46" s="2" t="s">
        <v>251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231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263</v>
      </c>
      <c r="D47" s="1" t="s">
        <v>264</v>
      </c>
      <c r="E47" s="1" t="s">
        <v>203</v>
      </c>
      <c r="F47" s="1"/>
      <c r="G47" s="1"/>
      <c r="H47" s="2" t="s">
        <v>138</v>
      </c>
      <c r="I47" s="1" t="s">
        <v>251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265</v>
      </c>
      <c r="D48" s="1" t="s">
        <v>202</v>
      </c>
      <c r="E48" s="1" t="s">
        <v>203</v>
      </c>
      <c r="F48" s="1"/>
      <c r="G48" s="1"/>
      <c r="H48" s="2" t="s">
        <v>138</v>
      </c>
      <c r="I48" s="1" t="s">
        <v>251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266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305</v>
      </c>
      <c r="D49" s="3" t="s">
        <v>110</v>
      </c>
      <c r="E49" s="3" t="s">
        <v>203</v>
      </c>
      <c r="F49" s="3" t="s">
        <v>417</v>
      </c>
      <c r="G49" s="3"/>
      <c r="H49" s="3" t="s">
        <v>138</v>
      </c>
      <c r="I49" s="3"/>
      <c r="J49" s="3"/>
      <c r="K49" s="3" t="s">
        <v>414</v>
      </c>
      <c r="L49" s="3" t="s">
        <v>414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113</v>
      </c>
      <c r="D50" s="3" t="s">
        <v>202</v>
      </c>
      <c r="E50" s="3" t="s">
        <v>387</v>
      </c>
      <c r="F50" s="3"/>
      <c r="G50" s="3"/>
      <c r="H50" s="3" t="s">
        <v>138</v>
      </c>
      <c r="I50" s="3" t="s">
        <v>416</v>
      </c>
      <c r="J50" s="3"/>
      <c r="K50" s="3" t="s">
        <v>414</v>
      </c>
      <c r="L50" s="3" t="s">
        <v>414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114</v>
      </c>
      <c r="D51" s="3" t="s">
        <v>202</v>
      </c>
      <c r="E51" s="3" t="s">
        <v>203</v>
      </c>
      <c r="F51" s="3"/>
      <c r="G51" s="3"/>
      <c r="H51" s="3" t="s">
        <v>138</v>
      </c>
      <c r="I51" s="3" t="s">
        <v>416</v>
      </c>
      <c r="J51" s="3"/>
      <c r="K51" s="3" t="s">
        <v>414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132</v>
      </c>
      <c r="D52" s="1" t="s">
        <v>202</v>
      </c>
      <c r="E52" s="1" t="s">
        <v>203</v>
      </c>
      <c r="F52" s="1" t="s">
        <v>253</v>
      </c>
      <c r="G52" s="1"/>
      <c r="H52" s="1" t="s">
        <v>138</v>
      </c>
      <c r="I52" s="1"/>
      <c r="J52" s="1"/>
      <c r="K52" s="1" t="s">
        <v>414</v>
      </c>
      <c r="L52" s="1" t="s">
        <v>414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34" t="s">
        <v>21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34" t="s">
        <v>535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330</v>
      </c>
      <c r="D57" s="1" t="s">
        <v>201</v>
      </c>
      <c r="E57" s="1" t="s">
        <v>205</v>
      </c>
      <c r="G57" s="2"/>
      <c r="H57" s="1" t="s">
        <v>138</v>
      </c>
      <c r="I57" s="2" t="s">
        <v>251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36" customFormat="1" ht="12.75">
      <c r="A58" s="3">
        <v>12</v>
      </c>
      <c r="B58" s="3"/>
      <c r="C58" s="3" t="s">
        <v>319</v>
      </c>
      <c r="D58" s="3" t="s">
        <v>202</v>
      </c>
      <c r="E58" s="3" t="s">
        <v>205</v>
      </c>
      <c r="F58" s="3"/>
      <c r="G58" s="22"/>
      <c r="H58" s="22" t="s">
        <v>138</v>
      </c>
      <c r="I58" s="22" t="s">
        <v>251</v>
      </c>
      <c r="J58" s="22"/>
      <c r="K58" s="22" t="s">
        <v>414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230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312</v>
      </c>
      <c r="D59" s="1" t="s">
        <v>202</v>
      </c>
      <c r="E59" s="1" t="s">
        <v>205</v>
      </c>
      <c r="F59" s="1"/>
      <c r="G59" s="2"/>
      <c r="H59" s="1" t="s">
        <v>138</v>
      </c>
      <c r="I59" s="2" t="s">
        <v>251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313</v>
      </c>
      <c r="D60" s="1" t="s">
        <v>201</v>
      </c>
      <c r="E60" s="1" t="s">
        <v>205</v>
      </c>
      <c r="F60" s="1"/>
      <c r="G60" s="2"/>
      <c r="H60" s="1" t="s">
        <v>138</v>
      </c>
      <c r="I60" s="2" t="s">
        <v>251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325</v>
      </c>
      <c r="D61" s="1" t="s">
        <v>202</v>
      </c>
      <c r="E61" s="1" t="s">
        <v>205</v>
      </c>
      <c r="F61" s="2" t="s">
        <v>137</v>
      </c>
      <c r="G61" s="2"/>
      <c r="H61" s="2" t="s">
        <v>138</v>
      </c>
      <c r="I61" s="2"/>
      <c r="J61" s="2"/>
      <c r="K61" s="2" t="s">
        <v>414</v>
      </c>
      <c r="L61" s="2" t="s">
        <v>414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334</v>
      </c>
      <c r="D62" s="1" t="s">
        <v>202</v>
      </c>
      <c r="E62" s="1" t="s">
        <v>205</v>
      </c>
      <c r="F62" s="1"/>
      <c r="G62" s="2"/>
      <c r="H62" s="2" t="s">
        <v>138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247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337</v>
      </c>
      <c r="D63" s="1" t="s">
        <v>202</v>
      </c>
      <c r="E63" s="1" t="s">
        <v>205</v>
      </c>
      <c r="F63" s="1"/>
      <c r="G63" s="2"/>
      <c r="H63" s="2" t="s">
        <v>138</v>
      </c>
      <c r="I63" s="2"/>
      <c r="J63" s="2"/>
      <c r="K63" s="2"/>
      <c r="L63" s="2" t="s">
        <v>414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375</v>
      </c>
      <c r="D64" s="1" t="s">
        <v>202</v>
      </c>
      <c r="E64" s="1" t="s">
        <v>205</v>
      </c>
      <c r="F64" s="1"/>
      <c r="G64" s="2"/>
      <c r="H64" s="2" t="s">
        <v>138</v>
      </c>
      <c r="I64" s="2" t="s">
        <v>251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522</v>
      </c>
      <c r="C65" s="1" t="s">
        <v>268</v>
      </c>
      <c r="D65" s="1" t="s">
        <v>201</v>
      </c>
      <c r="E65" s="1" t="s">
        <v>205</v>
      </c>
      <c r="F65" s="1"/>
      <c r="G65" s="1"/>
      <c r="H65" s="1" t="s">
        <v>138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273</v>
      </c>
      <c r="D66" s="3" t="s">
        <v>264</v>
      </c>
      <c r="E66" s="3" t="s">
        <v>205</v>
      </c>
      <c r="F66" s="3" t="s">
        <v>137</v>
      </c>
      <c r="G66" s="3" t="s">
        <v>531</v>
      </c>
      <c r="H66" s="3" t="s">
        <v>138</v>
      </c>
      <c r="I66" s="3"/>
      <c r="J66" s="3"/>
      <c r="K66" s="3" t="s">
        <v>414</v>
      </c>
      <c r="L66" s="3" t="s">
        <v>414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279</v>
      </c>
      <c r="D67" s="1" t="s">
        <v>202</v>
      </c>
      <c r="E67" s="1" t="s">
        <v>205</v>
      </c>
      <c r="F67" s="35" t="s">
        <v>137</v>
      </c>
      <c r="G67" s="35" t="s">
        <v>531</v>
      </c>
      <c r="H67" s="35" t="s">
        <v>138</v>
      </c>
      <c r="I67" s="1"/>
      <c r="J67" s="1"/>
      <c r="K67" s="1" t="s">
        <v>520</v>
      </c>
      <c r="L67" s="1" t="s">
        <v>414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108</v>
      </c>
      <c r="D68" s="3" t="s">
        <v>202</v>
      </c>
      <c r="E68" s="3" t="s">
        <v>205</v>
      </c>
      <c r="F68" s="3"/>
      <c r="G68" s="3" t="s">
        <v>415</v>
      </c>
      <c r="H68" s="3" t="s">
        <v>138</v>
      </c>
      <c r="I68" s="3"/>
      <c r="J68" s="3"/>
      <c r="K68" s="3" t="s">
        <v>414</v>
      </c>
      <c r="L68" s="3" t="s">
        <v>414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453</v>
      </c>
      <c r="D69" s="1" t="s">
        <v>201</v>
      </c>
      <c r="E69" s="1" t="s">
        <v>205</v>
      </c>
      <c r="F69" s="35" t="s">
        <v>137</v>
      </c>
      <c r="G69" s="35" t="s">
        <v>531</v>
      </c>
      <c r="H69" s="35" t="s">
        <v>138</v>
      </c>
      <c r="I69" s="1"/>
      <c r="J69" s="1"/>
      <c r="K69" s="1"/>
      <c r="L69" s="1" t="s">
        <v>414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109</v>
      </c>
      <c r="D70" s="1" t="s">
        <v>201</v>
      </c>
      <c r="E70" s="1" t="s">
        <v>205</v>
      </c>
      <c r="F70" s="35" t="s">
        <v>137</v>
      </c>
      <c r="G70" s="35"/>
      <c r="H70" s="35" t="s">
        <v>138</v>
      </c>
      <c r="I70" s="1"/>
      <c r="J70" s="1"/>
      <c r="K70" s="1"/>
      <c r="L70" s="1" t="s">
        <v>414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533</v>
      </c>
      <c r="B71" s="1"/>
      <c r="C71" s="1" t="s">
        <v>527</v>
      </c>
      <c r="D71" s="1" t="s">
        <v>388</v>
      </c>
      <c r="E71" s="1" t="s">
        <v>205</v>
      </c>
      <c r="F71" s="1" t="s">
        <v>253</v>
      </c>
      <c r="G71" s="1"/>
      <c r="H71" s="1" t="s">
        <v>138</v>
      </c>
      <c r="I71" s="1"/>
      <c r="J71" s="1"/>
      <c r="K71" s="1" t="s">
        <v>414</v>
      </c>
      <c r="L71" s="1" t="s">
        <v>414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34" t="s">
        <v>21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34" t="s">
        <v>535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115</v>
      </c>
      <c r="D77" s="1" t="s">
        <v>201</v>
      </c>
      <c r="E77" s="1" t="s">
        <v>116</v>
      </c>
      <c r="F77" s="1"/>
      <c r="G77" s="1"/>
      <c r="H77" s="1" t="s">
        <v>138</v>
      </c>
      <c r="I77" s="1" t="s">
        <v>251</v>
      </c>
      <c r="J77" s="1"/>
      <c r="K77" s="1" t="s">
        <v>414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117</v>
      </c>
      <c r="D78" s="1" t="s">
        <v>201</v>
      </c>
      <c r="E78" s="1" t="s">
        <v>116</v>
      </c>
      <c r="F78" s="1"/>
      <c r="G78" s="1"/>
      <c r="H78" s="1" t="s">
        <v>138</v>
      </c>
      <c r="I78" s="1" t="s">
        <v>251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34" t="s">
        <v>21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34" t="s">
        <v>535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spans="1:83" ht="12.75">
      <c r="A85" s="1">
        <v>39</v>
      </c>
      <c r="B85" s="1"/>
      <c r="C85" s="1" t="s">
        <v>277</v>
      </c>
      <c r="D85" s="1" t="s">
        <v>264</v>
      </c>
      <c r="E85" s="1" t="s">
        <v>389</v>
      </c>
      <c r="F85" s="1"/>
      <c r="G85" s="1"/>
      <c r="H85" s="1"/>
      <c r="I85" s="1"/>
      <c r="J85" s="1"/>
      <c r="K85" s="1" t="s">
        <v>414</v>
      </c>
      <c r="L85" s="1"/>
      <c r="M85" s="1">
        <v>39</v>
      </c>
      <c r="N85" s="3" t="s">
        <v>278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278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522</v>
      </c>
      <c r="C86" s="1" t="s">
        <v>286</v>
      </c>
      <c r="D86" s="1" t="s">
        <v>287</v>
      </c>
      <c r="E86" s="1" t="s">
        <v>288</v>
      </c>
      <c r="F86" s="1"/>
      <c r="G86" s="1"/>
      <c r="H86" s="1"/>
      <c r="I86" s="1" t="s">
        <v>251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534</v>
      </c>
      <c r="C87" s="1" t="s">
        <v>320</v>
      </c>
      <c r="D87" s="1" t="s">
        <v>386</v>
      </c>
      <c r="E87" s="1" t="s">
        <v>387</v>
      </c>
      <c r="F87" s="1"/>
      <c r="G87" s="2"/>
      <c r="I87" s="2" t="s">
        <v>251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522</v>
      </c>
      <c r="C88" s="1" t="s">
        <v>323</v>
      </c>
      <c r="D88" s="1" t="s">
        <v>202</v>
      </c>
      <c r="E88" s="1" t="s">
        <v>387</v>
      </c>
      <c r="F88" s="2" t="s">
        <v>137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522</v>
      </c>
      <c r="C89" s="1" t="s">
        <v>324</v>
      </c>
      <c r="D89" s="1" t="s">
        <v>202</v>
      </c>
      <c r="E89" s="1" t="s">
        <v>387</v>
      </c>
      <c r="F89" s="2" t="s">
        <v>517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522</v>
      </c>
      <c r="C90" s="1" t="s">
        <v>331</v>
      </c>
      <c r="D90" s="1" t="s">
        <v>201</v>
      </c>
      <c r="E90" s="1" t="s">
        <v>205</v>
      </c>
      <c r="F90" s="2" t="s">
        <v>137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9.140625" defaultRowHeight="12.75"/>
  <cols>
    <col min="1" max="16384" width="8.8515625" style="0" customWidth="1"/>
  </cols>
  <sheetData>
    <row r="1" spans="1:17" s="1" customFormat="1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K1" s="1" t="s">
        <v>487</v>
      </c>
      <c r="L1" s="1" t="s">
        <v>413</v>
      </c>
      <c r="Q1" s="1" t="s">
        <v>251</v>
      </c>
    </row>
    <row r="2" spans="16:17" ht="12.75">
      <c r="P2" t="s">
        <v>213</v>
      </c>
      <c r="Q2">
        <f>J40</f>
        <v>7</v>
      </c>
    </row>
    <row r="3" spans="1:17" s="1" customFormat="1" ht="12.75">
      <c r="A3" s="1">
        <v>29</v>
      </c>
      <c r="C3" s="1" t="s">
        <v>249</v>
      </c>
      <c r="D3" s="1" t="s">
        <v>202</v>
      </c>
      <c r="E3" s="1" t="s">
        <v>389</v>
      </c>
      <c r="H3" s="2" t="s">
        <v>138</v>
      </c>
      <c r="I3" s="1" t="s">
        <v>251</v>
      </c>
      <c r="J3" s="2"/>
      <c r="K3" s="2"/>
      <c r="P3" s="1" t="s">
        <v>389</v>
      </c>
      <c r="Q3" s="1">
        <f>J6</f>
        <v>3</v>
      </c>
    </row>
    <row r="4" spans="1:17" s="1" customFormat="1" ht="12.75">
      <c r="A4" s="3">
        <v>51</v>
      </c>
      <c r="B4" s="3"/>
      <c r="C4" s="3" t="s">
        <v>122</v>
      </c>
      <c r="D4" s="3" t="s">
        <v>201</v>
      </c>
      <c r="E4" s="3" t="s">
        <v>389</v>
      </c>
      <c r="F4" s="3"/>
      <c r="G4" s="3"/>
      <c r="H4" s="3" t="s">
        <v>138</v>
      </c>
      <c r="I4" s="3" t="s">
        <v>251</v>
      </c>
      <c r="J4" s="3"/>
      <c r="K4" s="3"/>
      <c r="L4" s="3"/>
      <c r="P4" s="1" t="s">
        <v>29</v>
      </c>
      <c r="Q4" s="1">
        <f>J10</f>
        <v>3</v>
      </c>
    </row>
    <row r="5" spans="1:17" s="1" customFormat="1" ht="12.75">
      <c r="A5" s="1">
        <v>41</v>
      </c>
      <c r="B5" s="1" t="s">
        <v>522</v>
      </c>
      <c r="C5" s="1" t="s">
        <v>286</v>
      </c>
      <c r="D5" s="1" t="s">
        <v>287</v>
      </c>
      <c r="E5" s="3" t="s">
        <v>389</v>
      </c>
      <c r="I5" s="1" t="s">
        <v>251</v>
      </c>
      <c r="P5" s="1" t="s">
        <v>205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116</v>
      </c>
      <c r="Q6" s="1">
        <f>J31</f>
        <v>2</v>
      </c>
    </row>
    <row r="7" spans="1:17" s="1" customFormat="1" ht="12.75">
      <c r="A7" s="1">
        <v>3</v>
      </c>
      <c r="C7" s="1" t="s">
        <v>300</v>
      </c>
      <c r="D7" s="1" t="s">
        <v>202</v>
      </c>
      <c r="E7" s="1" t="s">
        <v>204</v>
      </c>
      <c r="H7" s="1" t="s">
        <v>138</v>
      </c>
      <c r="I7" s="2" t="s">
        <v>251</v>
      </c>
      <c r="L7" s="2"/>
      <c r="P7" s="1" t="s">
        <v>144</v>
      </c>
      <c r="Q7" s="1">
        <f>J19</f>
        <v>7</v>
      </c>
    </row>
    <row r="8" spans="1:12" s="1" customFormat="1" ht="12.75">
      <c r="A8" s="1">
        <v>4</v>
      </c>
      <c r="C8" s="1" t="s">
        <v>302</v>
      </c>
      <c r="D8" s="1" t="s">
        <v>201</v>
      </c>
      <c r="E8" s="1" t="s">
        <v>204</v>
      </c>
      <c r="H8" s="2"/>
      <c r="I8" s="2" t="s">
        <v>251</v>
      </c>
      <c r="J8" s="2"/>
      <c r="K8" s="2"/>
      <c r="L8" s="2"/>
    </row>
    <row r="9" spans="1:11" s="1" customFormat="1" ht="12.75">
      <c r="A9" s="1">
        <v>35</v>
      </c>
      <c r="C9" s="1" t="s">
        <v>267</v>
      </c>
      <c r="D9" s="1" t="s">
        <v>388</v>
      </c>
      <c r="E9" s="1" t="s">
        <v>204</v>
      </c>
      <c r="H9" s="1" t="s">
        <v>138</v>
      </c>
      <c r="I9" s="2" t="s">
        <v>251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412</v>
      </c>
      <c r="D12" s="1" t="s">
        <v>202</v>
      </c>
      <c r="E12" s="1" t="s">
        <v>203</v>
      </c>
      <c r="H12" s="1" t="s">
        <v>138</v>
      </c>
      <c r="I12" s="2" t="s">
        <v>251</v>
      </c>
      <c r="L12" s="2"/>
    </row>
    <row r="13" spans="1:12" s="1" customFormat="1" ht="12.75">
      <c r="A13" s="1">
        <v>10</v>
      </c>
      <c r="C13" s="1" t="s">
        <v>315</v>
      </c>
      <c r="D13" s="1" t="s">
        <v>202</v>
      </c>
      <c r="E13" s="1" t="s">
        <v>203</v>
      </c>
      <c r="F13" s="1" t="s">
        <v>528</v>
      </c>
      <c r="G13" s="2"/>
      <c r="H13" s="1" t="s">
        <v>138</v>
      </c>
      <c r="I13" s="1" t="s">
        <v>251</v>
      </c>
      <c r="J13" s="2"/>
      <c r="K13" s="2"/>
      <c r="L13" s="2"/>
    </row>
    <row r="14" spans="1:12" s="1" customFormat="1" ht="12.75">
      <c r="A14" s="1">
        <v>11</v>
      </c>
      <c r="C14" s="1" t="s">
        <v>316</v>
      </c>
      <c r="D14" s="1" t="s">
        <v>202</v>
      </c>
      <c r="E14" s="1" t="s">
        <v>203</v>
      </c>
      <c r="F14" s="1" t="s">
        <v>519</v>
      </c>
      <c r="H14" s="2" t="s">
        <v>138</v>
      </c>
      <c r="I14" s="2" t="s">
        <v>251</v>
      </c>
      <c r="J14" s="2"/>
      <c r="K14" s="2"/>
      <c r="L14" s="2" t="s">
        <v>414</v>
      </c>
    </row>
    <row r="15" spans="1:12" s="1" customFormat="1" ht="12.75">
      <c r="A15" s="1">
        <v>13</v>
      </c>
      <c r="C15" s="1" t="s">
        <v>320</v>
      </c>
      <c r="D15" s="1" t="s">
        <v>386</v>
      </c>
      <c r="E15" s="1" t="s">
        <v>387</v>
      </c>
      <c r="G15" s="2"/>
      <c r="H15" s="2"/>
      <c r="I15" s="2" t="s">
        <v>251</v>
      </c>
      <c r="J15" s="2"/>
      <c r="K15" s="2"/>
      <c r="L15" s="2"/>
    </row>
    <row r="16" spans="1:12" s="1" customFormat="1" ht="12.75">
      <c r="A16" s="1">
        <v>14</v>
      </c>
      <c r="C16" s="1" t="s">
        <v>518</v>
      </c>
      <c r="D16" s="1" t="s">
        <v>386</v>
      </c>
      <c r="E16" s="1" t="s">
        <v>387</v>
      </c>
      <c r="G16" s="2"/>
      <c r="H16" s="1" t="s">
        <v>138</v>
      </c>
      <c r="I16" s="2" t="s">
        <v>251</v>
      </c>
      <c r="J16" s="2"/>
      <c r="K16" s="2"/>
      <c r="L16" s="2"/>
    </row>
    <row r="17" spans="1:11" s="1" customFormat="1" ht="12.75">
      <c r="A17" s="1">
        <v>33</v>
      </c>
      <c r="C17" s="1" t="s">
        <v>263</v>
      </c>
      <c r="D17" s="1" t="s">
        <v>264</v>
      </c>
      <c r="E17" s="1" t="s">
        <v>203</v>
      </c>
      <c r="H17" s="2" t="s">
        <v>138</v>
      </c>
      <c r="I17" s="1" t="s">
        <v>251</v>
      </c>
      <c r="J17" s="2"/>
      <c r="K17" s="2"/>
    </row>
    <row r="18" spans="1:11" s="1" customFormat="1" ht="12.75">
      <c r="A18" s="1">
        <v>34</v>
      </c>
      <c r="C18" s="1" t="s">
        <v>265</v>
      </c>
      <c r="D18" s="1" t="s">
        <v>202</v>
      </c>
      <c r="E18" s="1" t="s">
        <v>203</v>
      </c>
      <c r="H18" s="2" t="s">
        <v>138</v>
      </c>
      <c r="I18" s="1" t="s">
        <v>251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330</v>
      </c>
      <c r="D21" s="1" t="s">
        <v>201</v>
      </c>
      <c r="E21" s="1" t="s">
        <v>205</v>
      </c>
      <c r="F21" s="1"/>
      <c r="G21" s="2"/>
      <c r="H21" s="2"/>
      <c r="I21" s="2" t="s">
        <v>251</v>
      </c>
      <c r="J21" s="2"/>
      <c r="K21" s="2"/>
      <c r="L21" s="2"/>
    </row>
    <row r="22" spans="1:12" s="1" customFormat="1" ht="12.75">
      <c r="A22" s="1">
        <v>7</v>
      </c>
      <c r="C22" s="1" t="s">
        <v>312</v>
      </c>
      <c r="D22" s="1" t="s">
        <v>202</v>
      </c>
      <c r="E22" s="1" t="s">
        <v>205</v>
      </c>
      <c r="G22" s="2"/>
      <c r="H22" s="1" t="s">
        <v>138</v>
      </c>
      <c r="I22" s="2" t="s">
        <v>251</v>
      </c>
      <c r="L22" s="2"/>
    </row>
    <row r="23" spans="1:12" s="1" customFormat="1" ht="12.75">
      <c r="A23" s="1">
        <v>8</v>
      </c>
      <c r="C23" s="1" t="s">
        <v>313</v>
      </c>
      <c r="D23" s="1" t="s">
        <v>201</v>
      </c>
      <c r="E23" s="1" t="s">
        <v>205</v>
      </c>
      <c r="G23" s="2"/>
      <c r="H23" s="1" t="s">
        <v>138</v>
      </c>
      <c r="I23" s="2" t="s">
        <v>251</v>
      </c>
      <c r="L23" s="2"/>
    </row>
    <row r="24" spans="1:12" s="1" customFormat="1" ht="12.75">
      <c r="A24" s="1">
        <v>12</v>
      </c>
      <c r="C24" s="1" t="s">
        <v>319</v>
      </c>
      <c r="D24" s="1" t="s">
        <v>202</v>
      </c>
      <c r="E24" s="1" t="s">
        <v>205</v>
      </c>
      <c r="G24" s="2"/>
      <c r="H24" s="2"/>
      <c r="I24" s="2" t="s">
        <v>251</v>
      </c>
      <c r="J24" s="2"/>
      <c r="K24" s="2"/>
      <c r="L24" s="2"/>
    </row>
    <row r="25" spans="1:12" s="1" customFormat="1" ht="12.75">
      <c r="A25" s="1">
        <v>28</v>
      </c>
      <c r="C25" s="1" t="s">
        <v>375</v>
      </c>
      <c r="D25" s="1" t="s">
        <v>202</v>
      </c>
      <c r="E25" s="1" t="s">
        <v>205</v>
      </c>
      <c r="G25" s="2"/>
      <c r="H25" s="2" t="s">
        <v>138</v>
      </c>
      <c r="I25" s="2" t="s">
        <v>251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115</v>
      </c>
      <c r="D29" s="1" t="s">
        <v>201</v>
      </c>
      <c r="E29" s="1" t="s">
        <v>116</v>
      </c>
      <c r="H29" s="1" t="s">
        <v>138</v>
      </c>
      <c r="I29" s="1" t="s">
        <v>251</v>
      </c>
      <c r="K29" s="1" t="s">
        <v>414</v>
      </c>
    </row>
    <row r="30" spans="1:9" s="1" customFormat="1" ht="12.75">
      <c r="A30" s="1">
        <v>49</v>
      </c>
      <c r="C30" s="1" t="s">
        <v>117</v>
      </c>
      <c r="D30" s="1" t="s">
        <v>201</v>
      </c>
      <c r="E30" s="1" t="s">
        <v>116</v>
      </c>
      <c r="H30" s="1" t="s">
        <v>138</v>
      </c>
      <c r="I30" s="1" t="s">
        <v>251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123</v>
      </c>
      <c r="D33" s="1" t="s">
        <v>260</v>
      </c>
      <c r="E33" s="1" t="s">
        <v>213</v>
      </c>
      <c r="H33" s="1" t="s">
        <v>138</v>
      </c>
      <c r="I33" s="1" t="s">
        <v>416</v>
      </c>
    </row>
    <row r="34" spans="1:9" s="1" customFormat="1" ht="12.75">
      <c r="A34" s="1">
        <v>53</v>
      </c>
      <c r="C34" s="1" t="s">
        <v>126</v>
      </c>
      <c r="D34" s="1" t="s">
        <v>260</v>
      </c>
      <c r="E34" s="1" t="s">
        <v>213</v>
      </c>
      <c r="H34" s="1" t="s">
        <v>138</v>
      </c>
      <c r="I34" s="1" t="s">
        <v>416</v>
      </c>
    </row>
    <row r="35" spans="1:9" s="1" customFormat="1" ht="12.75">
      <c r="A35" s="1">
        <v>54</v>
      </c>
      <c r="C35" s="1" t="s">
        <v>127</v>
      </c>
      <c r="D35" s="1" t="s">
        <v>260</v>
      </c>
      <c r="E35" s="1" t="s">
        <v>213</v>
      </c>
      <c r="H35" s="1" t="s">
        <v>138</v>
      </c>
      <c r="I35" s="1" t="s">
        <v>416</v>
      </c>
    </row>
    <row r="36" spans="1:9" s="1" customFormat="1" ht="12.75">
      <c r="A36" s="3">
        <v>55</v>
      </c>
      <c r="B36" s="3"/>
      <c r="C36" s="3" t="s">
        <v>128</v>
      </c>
      <c r="D36" s="3" t="s">
        <v>260</v>
      </c>
      <c r="E36" s="3" t="s">
        <v>213</v>
      </c>
      <c r="F36" s="3"/>
      <c r="H36" s="1" t="s">
        <v>138</v>
      </c>
      <c r="I36" s="1" t="s">
        <v>416</v>
      </c>
    </row>
    <row r="37" spans="1:9" s="1" customFormat="1" ht="12.75">
      <c r="A37" s="1">
        <v>56</v>
      </c>
      <c r="C37" s="1" t="s">
        <v>129</v>
      </c>
      <c r="D37" s="1" t="s">
        <v>260</v>
      </c>
      <c r="E37" s="1" t="s">
        <v>213</v>
      </c>
      <c r="H37" s="1" t="s">
        <v>138</v>
      </c>
      <c r="I37" s="1" t="s">
        <v>416</v>
      </c>
    </row>
    <row r="38" spans="1:9" s="1" customFormat="1" ht="12.75">
      <c r="A38" s="1">
        <v>57</v>
      </c>
      <c r="C38" s="1" t="s">
        <v>130</v>
      </c>
      <c r="D38" s="1" t="s">
        <v>260</v>
      </c>
      <c r="E38" s="1" t="s">
        <v>213</v>
      </c>
      <c r="H38" s="1" t="s">
        <v>138</v>
      </c>
      <c r="I38" s="1" t="s">
        <v>416</v>
      </c>
    </row>
    <row r="39" spans="1:9" s="1" customFormat="1" ht="13.5" customHeight="1">
      <c r="A39" s="1">
        <v>58</v>
      </c>
      <c r="C39" s="1" t="s">
        <v>131</v>
      </c>
      <c r="D39" s="1" t="s">
        <v>260</v>
      </c>
      <c r="E39" s="1" t="s">
        <v>213</v>
      </c>
      <c r="H39" s="1" t="s">
        <v>138</v>
      </c>
      <c r="I39" s="1" t="s">
        <v>416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113</v>
      </c>
      <c r="D42" s="3" t="s">
        <v>202</v>
      </c>
      <c r="E42" s="3" t="s">
        <v>387</v>
      </c>
      <c r="F42" s="3"/>
      <c r="G42" s="3"/>
      <c r="H42" s="3" t="s">
        <v>138</v>
      </c>
      <c r="I42" s="3" t="s">
        <v>416</v>
      </c>
      <c r="J42" s="3"/>
      <c r="K42" s="3" t="s">
        <v>414</v>
      </c>
      <c r="L42" s="3" t="s">
        <v>414</v>
      </c>
    </row>
    <row r="43" spans="1:11" s="3" customFormat="1" ht="12.75">
      <c r="A43" s="3">
        <v>47</v>
      </c>
      <c r="C43" s="3" t="s">
        <v>114</v>
      </c>
      <c r="D43" s="3" t="s">
        <v>202</v>
      </c>
      <c r="E43" s="3" t="s">
        <v>203</v>
      </c>
      <c r="H43" s="3" t="s">
        <v>138</v>
      </c>
      <c r="I43" s="3" t="s">
        <v>416</v>
      </c>
      <c r="K43" s="3" t="s">
        <v>414</v>
      </c>
    </row>
    <row r="44" spans="1:12" s="3" customFormat="1" ht="12.75">
      <c r="A44" s="3">
        <v>1</v>
      </c>
      <c r="C44" s="3" t="s">
        <v>454</v>
      </c>
      <c r="D44" s="3" t="s">
        <v>201</v>
      </c>
      <c r="E44" s="3" t="s">
        <v>213</v>
      </c>
      <c r="H44" s="22" t="s">
        <v>411</v>
      </c>
      <c r="I44" s="22"/>
      <c r="J44" s="22"/>
      <c r="K44" s="22" t="s">
        <v>414</v>
      </c>
      <c r="L44" s="22"/>
    </row>
    <row r="45" spans="1:50" s="1" customFormat="1" ht="12.75">
      <c r="A45" s="1">
        <v>15</v>
      </c>
      <c r="C45" s="1" t="s">
        <v>322</v>
      </c>
      <c r="D45" s="1" t="s">
        <v>201</v>
      </c>
      <c r="E45" s="1" t="s">
        <v>213</v>
      </c>
      <c r="G45" s="2"/>
      <c r="H45" s="2" t="s">
        <v>138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523</v>
      </c>
      <c r="C46" s="1" t="s">
        <v>332</v>
      </c>
      <c r="D46" s="1" t="s">
        <v>201</v>
      </c>
      <c r="E46" s="1" t="s">
        <v>213</v>
      </c>
      <c r="F46" s="2" t="s">
        <v>137</v>
      </c>
      <c r="G46" s="1" t="s">
        <v>521</v>
      </c>
      <c r="H46" s="1" t="s">
        <v>138</v>
      </c>
      <c r="J46" s="2"/>
      <c r="K46" s="2"/>
      <c r="L46" s="2"/>
    </row>
    <row r="47" spans="1:12" s="1" customFormat="1" ht="12.75">
      <c r="A47" s="1">
        <v>25</v>
      </c>
      <c r="C47" s="1" t="s">
        <v>333</v>
      </c>
      <c r="D47" s="1" t="s">
        <v>201</v>
      </c>
      <c r="E47" s="1" t="s">
        <v>213</v>
      </c>
      <c r="G47" s="2"/>
      <c r="H47" s="2" t="s">
        <v>138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524</v>
      </c>
      <c r="D48" s="3" t="s">
        <v>202</v>
      </c>
      <c r="E48" s="3" t="s">
        <v>213</v>
      </c>
      <c r="F48" s="3" t="s">
        <v>525</v>
      </c>
      <c r="G48" s="3"/>
      <c r="H48" s="3" t="s">
        <v>138</v>
      </c>
      <c r="I48" s="3"/>
      <c r="J48" s="3"/>
      <c r="K48" s="3" t="s">
        <v>414</v>
      </c>
      <c r="L48" s="3"/>
    </row>
    <row r="49" spans="1:12" s="1" customFormat="1" ht="12.75">
      <c r="A49" s="3">
        <v>31</v>
      </c>
      <c r="B49" s="1" t="s">
        <v>522</v>
      </c>
      <c r="C49" s="3" t="s">
        <v>257</v>
      </c>
      <c r="D49" s="3" t="s">
        <v>202</v>
      </c>
      <c r="E49" s="3" t="s">
        <v>213</v>
      </c>
      <c r="F49" s="3" t="s">
        <v>253</v>
      </c>
      <c r="G49" s="3"/>
      <c r="H49" s="3" t="s">
        <v>138</v>
      </c>
      <c r="I49" s="3"/>
      <c r="J49" s="3"/>
      <c r="K49" s="3" t="s">
        <v>414</v>
      </c>
      <c r="L49" s="3"/>
    </row>
    <row r="50" spans="1:41" s="1" customFormat="1" ht="12.75">
      <c r="A50" s="1">
        <v>32</v>
      </c>
      <c r="B50" s="1" t="s">
        <v>526</v>
      </c>
      <c r="C50" s="1" t="s">
        <v>259</v>
      </c>
      <c r="D50" s="1" t="s">
        <v>260</v>
      </c>
      <c r="E50" s="1" t="s">
        <v>213</v>
      </c>
      <c r="H50" s="1" t="s">
        <v>138</v>
      </c>
      <c r="K50" s="1" t="s">
        <v>414</v>
      </c>
      <c r="AO50" s="3"/>
    </row>
    <row r="51" spans="1:12" s="3" customFormat="1" ht="12.75">
      <c r="A51" s="1">
        <v>19</v>
      </c>
      <c r="B51" s="1"/>
      <c r="C51" s="1" t="s">
        <v>326</v>
      </c>
      <c r="D51" s="1" t="s">
        <v>388</v>
      </c>
      <c r="E51" s="1" t="s">
        <v>389</v>
      </c>
      <c r="F51" s="1" t="s">
        <v>516</v>
      </c>
      <c r="G51" s="1"/>
      <c r="H51" s="2" t="s">
        <v>411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328</v>
      </c>
      <c r="D52" s="1" t="s">
        <v>202</v>
      </c>
      <c r="E52" s="1" t="s">
        <v>389</v>
      </c>
      <c r="F52" s="2" t="s">
        <v>515</v>
      </c>
      <c r="G52" s="2"/>
      <c r="H52" s="1" t="s">
        <v>138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530</v>
      </c>
      <c r="C53" s="1" t="s">
        <v>329</v>
      </c>
      <c r="D53" s="1" t="s">
        <v>202</v>
      </c>
      <c r="E53" s="1" t="s">
        <v>389</v>
      </c>
      <c r="G53" s="2"/>
      <c r="H53" s="2" t="s">
        <v>529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277</v>
      </c>
      <c r="D54" s="1" t="s">
        <v>264</v>
      </c>
      <c r="E54" s="1" t="s">
        <v>389</v>
      </c>
      <c r="K54" s="1" t="s">
        <v>414</v>
      </c>
    </row>
    <row r="55" spans="1:12" s="3" customFormat="1" ht="12.75">
      <c r="A55" s="1">
        <v>50</v>
      </c>
      <c r="B55" s="1"/>
      <c r="C55" s="1" t="s">
        <v>118</v>
      </c>
      <c r="D55" s="1" t="s">
        <v>201</v>
      </c>
      <c r="E55" s="1" t="s">
        <v>389</v>
      </c>
      <c r="F55" s="1"/>
      <c r="G55" s="1"/>
      <c r="H55" s="1" t="s">
        <v>138</v>
      </c>
      <c r="I55" s="1"/>
      <c r="J55" s="1"/>
      <c r="K55" s="1" t="s">
        <v>414</v>
      </c>
      <c r="L55" s="1"/>
    </row>
    <row r="56" spans="1:12" s="1" customFormat="1" ht="12.75">
      <c r="A56" s="1">
        <v>6</v>
      </c>
      <c r="C56" s="1" t="s">
        <v>486</v>
      </c>
      <c r="D56" s="1" t="s">
        <v>202</v>
      </c>
      <c r="E56" s="1" t="s">
        <v>204</v>
      </c>
      <c r="F56" s="2" t="s">
        <v>137</v>
      </c>
      <c r="G56" s="1" t="s">
        <v>521</v>
      </c>
      <c r="H56" s="1" t="s">
        <v>138</v>
      </c>
      <c r="J56" s="2"/>
      <c r="K56" s="2" t="s">
        <v>414</v>
      </c>
      <c r="L56" s="2" t="s">
        <v>414</v>
      </c>
    </row>
    <row r="57" spans="1:8" s="1" customFormat="1" ht="12.75">
      <c r="A57" s="1">
        <v>37</v>
      </c>
      <c r="C57" s="1" t="s">
        <v>269</v>
      </c>
      <c r="D57" s="1" t="s">
        <v>270</v>
      </c>
      <c r="E57" s="1" t="s">
        <v>204</v>
      </c>
      <c r="H57" s="1" t="s">
        <v>138</v>
      </c>
    </row>
    <row r="58" spans="1:11" s="3" customFormat="1" ht="12.75">
      <c r="A58" s="3">
        <v>60</v>
      </c>
      <c r="C58" s="3" t="s">
        <v>134</v>
      </c>
      <c r="D58" s="3" t="s">
        <v>202</v>
      </c>
      <c r="E58" s="3" t="s">
        <v>204</v>
      </c>
      <c r="H58" s="3" t="s">
        <v>138</v>
      </c>
      <c r="K58" s="3" t="s">
        <v>414</v>
      </c>
    </row>
    <row r="59" spans="1:11" s="3" customFormat="1" ht="12.75">
      <c r="A59" s="3">
        <v>61</v>
      </c>
      <c r="C59" s="3" t="s">
        <v>135</v>
      </c>
      <c r="D59" s="3" t="s">
        <v>202</v>
      </c>
      <c r="E59" s="3" t="s">
        <v>204</v>
      </c>
      <c r="H59" s="3" t="s">
        <v>138</v>
      </c>
      <c r="K59" s="3" t="s">
        <v>414</v>
      </c>
    </row>
    <row r="60" spans="1:12" s="3" customFormat="1" ht="12.75">
      <c r="A60" s="1">
        <v>9</v>
      </c>
      <c r="B60" s="1"/>
      <c r="C60" s="1" t="s">
        <v>209</v>
      </c>
      <c r="D60" s="1" t="s">
        <v>202</v>
      </c>
      <c r="E60" s="1" t="s">
        <v>203</v>
      </c>
      <c r="F60" s="1"/>
      <c r="G60" s="2"/>
      <c r="H60" s="2" t="s">
        <v>138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522</v>
      </c>
      <c r="C61" s="1" t="s">
        <v>323</v>
      </c>
      <c r="D61" s="1" t="s">
        <v>202</v>
      </c>
      <c r="E61" s="1" t="s">
        <v>387</v>
      </c>
      <c r="F61" s="2" t="s">
        <v>137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522</v>
      </c>
      <c r="C62" s="1" t="s">
        <v>324</v>
      </c>
      <c r="D62" s="1" t="s">
        <v>202</v>
      </c>
      <c r="E62" s="1" t="s">
        <v>387</v>
      </c>
      <c r="F62" s="2" t="s">
        <v>517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305</v>
      </c>
      <c r="D63" s="3" t="s">
        <v>110</v>
      </c>
      <c r="E63" s="3" t="s">
        <v>203</v>
      </c>
      <c r="F63" s="3" t="s">
        <v>417</v>
      </c>
      <c r="G63" s="3"/>
      <c r="H63" s="3" t="s">
        <v>138</v>
      </c>
      <c r="I63" s="3"/>
      <c r="J63" s="3"/>
      <c r="K63" s="3" t="s">
        <v>414</v>
      </c>
      <c r="L63" s="3" t="s">
        <v>414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132</v>
      </c>
      <c r="D64" s="1" t="s">
        <v>202</v>
      </c>
      <c r="E64" s="1" t="s">
        <v>203</v>
      </c>
      <c r="F64" s="1" t="s">
        <v>253</v>
      </c>
      <c r="G64" s="1"/>
      <c r="H64" s="1" t="s">
        <v>138</v>
      </c>
      <c r="I64" s="1"/>
      <c r="J64" s="1"/>
      <c r="K64" s="1" t="s">
        <v>414</v>
      </c>
      <c r="L64" s="1" t="s">
        <v>414</v>
      </c>
    </row>
    <row r="65" spans="1:75" s="1" customFormat="1" ht="12.75">
      <c r="A65" s="1">
        <v>18</v>
      </c>
      <c r="C65" s="1" t="s">
        <v>325</v>
      </c>
      <c r="D65" s="1" t="s">
        <v>202</v>
      </c>
      <c r="E65" s="1" t="s">
        <v>205</v>
      </c>
      <c r="F65" s="2" t="s">
        <v>137</v>
      </c>
      <c r="G65" s="2"/>
      <c r="H65" s="2" t="s">
        <v>138</v>
      </c>
      <c r="I65" s="2"/>
      <c r="J65" s="2"/>
      <c r="K65" s="2" t="s">
        <v>414</v>
      </c>
      <c r="L65" s="2" t="s">
        <v>414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522</v>
      </c>
      <c r="C66" s="1" t="s">
        <v>331</v>
      </c>
      <c r="D66" s="1" t="s">
        <v>201</v>
      </c>
      <c r="E66" s="1" t="s">
        <v>205</v>
      </c>
      <c r="F66" s="2" t="s">
        <v>137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334</v>
      </c>
      <c r="D67" s="1" t="s">
        <v>202</v>
      </c>
      <c r="E67" s="1" t="s">
        <v>205</v>
      </c>
      <c r="G67" s="2"/>
      <c r="H67" s="2" t="s">
        <v>138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337</v>
      </c>
      <c r="D68" s="1" t="s">
        <v>202</v>
      </c>
      <c r="E68" s="1" t="s">
        <v>205</v>
      </c>
      <c r="F68" s="1"/>
      <c r="G68" s="2"/>
      <c r="H68" s="2" t="s">
        <v>138</v>
      </c>
      <c r="I68" s="2"/>
      <c r="J68" s="2"/>
      <c r="K68" s="2"/>
      <c r="L68" s="2" t="s">
        <v>414</v>
      </c>
    </row>
    <row r="69" spans="1:8" s="1" customFormat="1" ht="12.75">
      <c r="A69" s="1">
        <v>36</v>
      </c>
      <c r="B69" s="1" t="s">
        <v>522</v>
      </c>
      <c r="C69" s="1" t="s">
        <v>268</v>
      </c>
      <c r="D69" s="1" t="s">
        <v>201</v>
      </c>
      <c r="E69" s="1" t="s">
        <v>205</v>
      </c>
      <c r="H69" s="1" t="s">
        <v>138</v>
      </c>
    </row>
    <row r="70" spans="1:12" s="1" customFormat="1" ht="12.75">
      <c r="A70" s="3">
        <v>38</v>
      </c>
      <c r="B70" s="3"/>
      <c r="C70" s="3" t="s">
        <v>273</v>
      </c>
      <c r="D70" s="3" t="s">
        <v>264</v>
      </c>
      <c r="E70" s="3" t="s">
        <v>205</v>
      </c>
      <c r="F70" s="3" t="s">
        <v>137</v>
      </c>
      <c r="G70" s="3" t="s">
        <v>531</v>
      </c>
      <c r="H70" s="3" t="s">
        <v>138</v>
      </c>
      <c r="I70" s="3"/>
      <c r="J70" s="3"/>
      <c r="K70" s="3" t="s">
        <v>414</v>
      </c>
      <c r="L70" s="3" t="s">
        <v>414</v>
      </c>
    </row>
    <row r="71" spans="1:12" s="1" customFormat="1" ht="12.75">
      <c r="A71" s="1">
        <v>40</v>
      </c>
      <c r="C71" s="1" t="s">
        <v>279</v>
      </c>
      <c r="D71" s="1" t="s">
        <v>202</v>
      </c>
      <c r="E71" s="1" t="s">
        <v>205</v>
      </c>
      <c r="F71" s="35" t="s">
        <v>137</v>
      </c>
      <c r="G71" s="35" t="s">
        <v>531</v>
      </c>
      <c r="H71" s="35" t="s">
        <v>138</v>
      </c>
      <c r="K71" s="1" t="s">
        <v>520</v>
      </c>
      <c r="L71" s="1" t="s">
        <v>414</v>
      </c>
    </row>
    <row r="72" spans="1:12" s="1" customFormat="1" ht="12.75">
      <c r="A72" s="3">
        <v>42</v>
      </c>
      <c r="B72" s="3"/>
      <c r="C72" s="3" t="s">
        <v>108</v>
      </c>
      <c r="D72" s="3" t="s">
        <v>202</v>
      </c>
      <c r="E72" s="3" t="s">
        <v>205</v>
      </c>
      <c r="F72" s="3"/>
      <c r="G72" s="3" t="s">
        <v>415</v>
      </c>
      <c r="H72" s="3" t="s">
        <v>138</v>
      </c>
      <c r="I72" s="3"/>
      <c r="J72" s="3"/>
      <c r="K72" s="3" t="s">
        <v>414</v>
      </c>
      <c r="L72" s="3" t="s">
        <v>414</v>
      </c>
    </row>
    <row r="73" spans="1:12" s="3" customFormat="1" ht="12.75">
      <c r="A73" s="1">
        <v>43</v>
      </c>
      <c r="B73" s="1"/>
      <c r="C73" s="1" t="s">
        <v>453</v>
      </c>
      <c r="D73" s="1" t="s">
        <v>201</v>
      </c>
      <c r="E73" s="1" t="s">
        <v>205</v>
      </c>
      <c r="F73" s="35" t="s">
        <v>137</v>
      </c>
      <c r="G73" s="35" t="s">
        <v>531</v>
      </c>
      <c r="H73" s="35" t="s">
        <v>138</v>
      </c>
      <c r="I73" s="1"/>
      <c r="J73" s="1"/>
      <c r="K73" s="1"/>
      <c r="L73" s="1" t="s">
        <v>414</v>
      </c>
    </row>
    <row r="74" spans="1:12" s="3" customFormat="1" ht="12.75">
      <c r="A74" s="1">
        <v>44</v>
      </c>
      <c r="B74" s="1"/>
      <c r="C74" s="1" t="s">
        <v>109</v>
      </c>
      <c r="D74" s="1" t="s">
        <v>201</v>
      </c>
      <c r="E74" s="1" t="s">
        <v>205</v>
      </c>
      <c r="F74" s="35" t="s">
        <v>137</v>
      </c>
      <c r="G74" s="35"/>
      <c r="H74" s="35" t="s">
        <v>138</v>
      </c>
      <c r="I74" s="1"/>
      <c r="J74" s="1"/>
      <c r="K74" s="1"/>
      <c r="L74" s="1" t="s">
        <v>414</v>
      </c>
    </row>
    <row r="75" spans="1:12" s="1" customFormat="1" ht="12.75">
      <c r="A75" s="1">
        <v>70</v>
      </c>
      <c r="C75" s="1" t="s">
        <v>527</v>
      </c>
      <c r="D75" s="1" t="s">
        <v>388</v>
      </c>
      <c r="E75" s="1" t="s">
        <v>205</v>
      </c>
      <c r="F75" s="1" t="s">
        <v>253</v>
      </c>
      <c r="H75" s="1" t="s">
        <v>138</v>
      </c>
      <c r="K75" s="1" t="s">
        <v>414</v>
      </c>
      <c r="L75" s="1" t="s">
        <v>414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7">
      <selection activeCell="E48" sqref="E48"/>
    </sheetView>
  </sheetViews>
  <sheetFormatPr defaultColWidth="9.140625" defaultRowHeight="12.75"/>
  <cols>
    <col min="1" max="1" width="95.00390625" style="0" customWidth="1"/>
    <col min="2" max="16384" width="8.8515625" style="0" customWidth="1"/>
  </cols>
  <sheetData>
    <row r="1" spans="1:7" ht="12.75">
      <c r="A1" s="21" t="s">
        <v>338</v>
      </c>
      <c r="B1" t="s">
        <v>537</v>
      </c>
      <c r="E1" s="1" t="s">
        <v>214</v>
      </c>
      <c r="F1" s="1" t="s">
        <v>532</v>
      </c>
      <c r="G1" s="1" t="s">
        <v>215</v>
      </c>
    </row>
    <row r="2" spans="1:7" ht="12.75">
      <c r="A2" t="s">
        <v>407</v>
      </c>
      <c r="B2" t="s">
        <v>538</v>
      </c>
      <c r="E2" s="59">
        <v>1</v>
      </c>
      <c r="F2" s="59"/>
      <c r="G2" s="59" t="s">
        <v>454</v>
      </c>
    </row>
    <row r="3" spans="1:7" ht="12.75">
      <c r="A3" t="s">
        <v>408</v>
      </c>
      <c r="B3" t="s">
        <v>538</v>
      </c>
      <c r="E3" s="1">
        <v>2</v>
      </c>
      <c r="F3" s="1" t="s">
        <v>480</v>
      </c>
      <c r="G3" s="1" t="s">
        <v>412</v>
      </c>
    </row>
    <row r="4" spans="5:7" ht="12.75">
      <c r="E4" s="1">
        <v>3</v>
      </c>
      <c r="F4" s="1" t="s">
        <v>479</v>
      </c>
      <c r="G4" s="1" t="s">
        <v>300</v>
      </c>
    </row>
    <row r="5" spans="1:7" ht="12.75">
      <c r="A5" t="s">
        <v>409</v>
      </c>
      <c r="B5" t="s">
        <v>538</v>
      </c>
      <c r="E5" s="1">
        <v>4</v>
      </c>
      <c r="F5" s="1"/>
      <c r="G5" s="1" t="s">
        <v>302</v>
      </c>
    </row>
    <row r="6" spans="1:7" ht="12.75">
      <c r="A6" t="s">
        <v>400</v>
      </c>
      <c r="B6" t="s">
        <v>538</v>
      </c>
      <c r="E6" s="1">
        <v>6</v>
      </c>
      <c r="F6" s="1"/>
      <c r="G6" s="1" t="s">
        <v>486</v>
      </c>
    </row>
    <row r="7" spans="1:7" ht="12.75">
      <c r="A7" t="s">
        <v>401</v>
      </c>
      <c r="B7" t="s">
        <v>538</v>
      </c>
      <c r="E7" s="1">
        <v>7</v>
      </c>
      <c r="F7" s="62" t="s">
        <v>2</v>
      </c>
      <c r="G7" s="1" t="s">
        <v>312</v>
      </c>
    </row>
    <row r="8" spans="1:7" ht="12.75">
      <c r="A8" t="s">
        <v>402</v>
      </c>
      <c r="B8" t="s">
        <v>538</v>
      </c>
      <c r="E8" s="1">
        <v>8</v>
      </c>
      <c r="F8" s="1"/>
      <c r="G8" s="1" t="s">
        <v>313</v>
      </c>
    </row>
    <row r="9" spans="1:7" ht="12.75">
      <c r="A9" t="s">
        <v>403</v>
      </c>
      <c r="B9" t="s">
        <v>538</v>
      </c>
      <c r="E9" s="1">
        <v>9</v>
      </c>
      <c r="F9" s="1" t="s">
        <v>479</v>
      </c>
      <c r="G9" s="1" t="s">
        <v>209</v>
      </c>
    </row>
    <row r="10" spans="1:7" ht="12.75">
      <c r="A10" t="s">
        <v>404</v>
      </c>
      <c r="B10" t="s">
        <v>538</v>
      </c>
      <c r="E10" s="1">
        <v>10</v>
      </c>
      <c r="F10" s="1" t="s">
        <v>478</v>
      </c>
      <c r="G10" s="1" t="s">
        <v>315</v>
      </c>
    </row>
    <row r="11" spans="1:7" ht="13.5" customHeight="1">
      <c r="A11" t="s">
        <v>405</v>
      </c>
      <c r="B11" t="s">
        <v>538</v>
      </c>
      <c r="E11" s="1">
        <v>11</v>
      </c>
      <c r="F11" s="1" t="s">
        <v>481</v>
      </c>
      <c r="G11" s="1" t="s">
        <v>0</v>
      </c>
    </row>
    <row r="12" spans="1:7" ht="12.75">
      <c r="A12" t="s">
        <v>406</v>
      </c>
      <c r="B12" t="s">
        <v>538</v>
      </c>
      <c r="E12" s="1">
        <v>12</v>
      </c>
      <c r="F12" s="1"/>
      <c r="G12" s="1" t="s">
        <v>319</v>
      </c>
    </row>
    <row r="13" spans="1:7" ht="12.75">
      <c r="A13" t="s">
        <v>410</v>
      </c>
      <c r="B13" t="s">
        <v>538</v>
      </c>
      <c r="E13" s="1">
        <v>13</v>
      </c>
      <c r="F13" s="1"/>
      <c r="G13" s="1" t="s">
        <v>320</v>
      </c>
    </row>
    <row r="14" spans="1:7" ht="12.75">
      <c r="A14" t="s">
        <v>536</v>
      </c>
      <c r="B14" t="s">
        <v>538</v>
      </c>
      <c r="E14" s="1">
        <v>14</v>
      </c>
      <c r="F14" s="1"/>
      <c r="G14" s="1" t="s">
        <v>518</v>
      </c>
    </row>
    <row r="15" spans="5:7" ht="12.75">
      <c r="E15" s="1">
        <v>15</v>
      </c>
      <c r="F15" s="1"/>
      <c r="G15" s="1" t="s">
        <v>322</v>
      </c>
    </row>
    <row r="16" spans="5:7" ht="12.75">
      <c r="E16" s="1">
        <v>16</v>
      </c>
      <c r="F16" s="1" t="s">
        <v>522</v>
      </c>
      <c r="G16" s="1" t="s">
        <v>323</v>
      </c>
    </row>
    <row r="17" spans="5:7" ht="12.75">
      <c r="E17" s="1">
        <v>17</v>
      </c>
      <c r="F17" s="1" t="s">
        <v>522</v>
      </c>
      <c r="G17" s="1" t="s">
        <v>324</v>
      </c>
    </row>
    <row r="18" spans="5:7" ht="12.75">
      <c r="E18" s="1">
        <v>18</v>
      </c>
      <c r="F18" s="1" t="s">
        <v>3</v>
      </c>
      <c r="G18" s="1" t="s">
        <v>325</v>
      </c>
    </row>
    <row r="19" spans="5:7" ht="12.75">
      <c r="E19" s="1">
        <v>19</v>
      </c>
      <c r="F19" s="1"/>
      <c r="G19" s="1" t="s">
        <v>326</v>
      </c>
    </row>
    <row r="20" spans="5:7" ht="12.75">
      <c r="E20" s="1">
        <v>20</v>
      </c>
      <c r="F20" s="1" t="s">
        <v>477</v>
      </c>
      <c r="G20" s="1" t="s">
        <v>328</v>
      </c>
    </row>
    <row r="21" spans="5:7" ht="12.75">
      <c r="E21" s="1">
        <v>21</v>
      </c>
      <c r="F21" s="1" t="s">
        <v>530</v>
      </c>
      <c r="G21" s="1" t="s">
        <v>329</v>
      </c>
    </row>
    <row r="22" spans="5:7" ht="12.75">
      <c r="E22" s="1">
        <v>22</v>
      </c>
      <c r="F22" s="1"/>
      <c r="G22" s="1" t="s">
        <v>330</v>
      </c>
    </row>
    <row r="23" spans="5:7" ht="12.75">
      <c r="E23" s="1">
        <v>23</v>
      </c>
      <c r="F23" s="1" t="s">
        <v>522</v>
      </c>
      <c r="G23" s="1" t="s">
        <v>331</v>
      </c>
    </row>
    <row r="24" spans="5:7" ht="12.75">
      <c r="E24" s="1">
        <v>25</v>
      </c>
      <c r="F24" s="1"/>
      <c r="G24" s="1" t="s">
        <v>333</v>
      </c>
    </row>
    <row r="25" spans="5:7" ht="12.75">
      <c r="E25" s="1">
        <v>26</v>
      </c>
      <c r="F25" s="1" t="s">
        <v>4</v>
      </c>
      <c r="G25" s="1" t="s">
        <v>334</v>
      </c>
    </row>
    <row r="26" spans="5:7" ht="12.75">
      <c r="E26" s="1">
        <v>27</v>
      </c>
      <c r="F26" s="1" t="s">
        <v>5</v>
      </c>
      <c r="G26" s="1" t="s">
        <v>337</v>
      </c>
    </row>
    <row r="27" spans="5:7" ht="12.75">
      <c r="E27" s="1">
        <v>28</v>
      </c>
      <c r="F27" s="1"/>
      <c r="G27" s="1" t="s">
        <v>375</v>
      </c>
    </row>
    <row r="28" spans="5:7" ht="12.75">
      <c r="E28" s="1">
        <v>29</v>
      </c>
      <c r="F28" s="1" t="s">
        <v>478</v>
      </c>
      <c r="G28" s="1" t="s">
        <v>249</v>
      </c>
    </row>
    <row r="29" spans="5:7" ht="12.75">
      <c r="E29" s="59">
        <v>30</v>
      </c>
      <c r="F29" s="59"/>
      <c r="G29" s="59" t="s">
        <v>524</v>
      </c>
    </row>
    <row r="30" spans="5:7" ht="12.75">
      <c r="E30" s="59">
        <v>31</v>
      </c>
      <c r="F30" s="59" t="s">
        <v>522</v>
      </c>
      <c r="G30" s="59" t="s">
        <v>257</v>
      </c>
    </row>
    <row r="31" spans="5:7" ht="12.75">
      <c r="E31" s="1">
        <v>32</v>
      </c>
      <c r="F31" s="1" t="s">
        <v>526</v>
      </c>
      <c r="G31" s="1" t="s">
        <v>259</v>
      </c>
    </row>
    <row r="32" spans="5:7" ht="12.75">
      <c r="E32" s="1">
        <v>33</v>
      </c>
      <c r="F32" s="1" t="s">
        <v>1</v>
      </c>
      <c r="G32" s="1" t="s">
        <v>263</v>
      </c>
    </row>
    <row r="33" spans="5:7" ht="12.75">
      <c r="E33" s="1">
        <v>34</v>
      </c>
      <c r="F33" s="1"/>
      <c r="G33" s="1" t="s">
        <v>265</v>
      </c>
    </row>
    <row r="34" spans="5:7" ht="12.75">
      <c r="E34" s="1">
        <v>35</v>
      </c>
      <c r="F34" s="1" t="s">
        <v>479</v>
      </c>
      <c r="G34" s="1" t="s">
        <v>267</v>
      </c>
    </row>
    <row r="35" spans="5:7" ht="12.75">
      <c r="E35" s="1">
        <v>36</v>
      </c>
      <c r="F35" s="1" t="s">
        <v>522</v>
      </c>
      <c r="G35" s="1" t="s">
        <v>268</v>
      </c>
    </row>
    <row r="36" spans="5:7" ht="12.75">
      <c r="E36" s="1">
        <v>37</v>
      </c>
      <c r="F36" s="1"/>
      <c r="G36" s="1" t="s">
        <v>269</v>
      </c>
    </row>
    <row r="37" spans="5:7" ht="12.75">
      <c r="E37" s="59">
        <v>38</v>
      </c>
      <c r="F37" s="59" t="s">
        <v>544</v>
      </c>
      <c r="G37" s="59" t="s">
        <v>273</v>
      </c>
    </row>
    <row r="38" spans="5:7" ht="12.75">
      <c r="E38" s="1">
        <v>39</v>
      </c>
      <c r="F38" s="1"/>
      <c r="G38" s="1" t="s">
        <v>277</v>
      </c>
    </row>
    <row r="39" spans="5:7" ht="12.75">
      <c r="E39" s="1">
        <v>40</v>
      </c>
      <c r="F39" s="1" t="s">
        <v>6</v>
      </c>
      <c r="G39" s="1" t="s">
        <v>279</v>
      </c>
    </row>
    <row r="40" spans="5:7" ht="12.75">
      <c r="E40" s="1">
        <v>41</v>
      </c>
      <c r="F40" s="1" t="s">
        <v>522</v>
      </c>
      <c r="G40" s="1" t="s">
        <v>286</v>
      </c>
    </row>
    <row r="41" spans="5:7" ht="12.75">
      <c r="E41" s="59">
        <v>42</v>
      </c>
      <c r="F41" s="59" t="s">
        <v>7</v>
      </c>
      <c r="G41" s="59" t="s">
        <v>108</v>
      </c>
    </row>
    <row r="42" spans="5:7" ht="12.75">
      <c r="E42" s="1">
        <v>43</v>
      </c>
      <c r="F42" s="1"/>
      <c r="G42" s="1" t="s">
        <v>453</v>
      </c>
    </row>
    <row r="43" spans="5:7" ht="12.75">
      <c r="E43" s="1">
        <v>44</v>
      </c>
      <c r="F43" s="1"/>
      <c r="G43" s="1" t="s">
        <v>109</v>
      </c>
    </row>
    <row r="44" spans="5:7" ht="12.75">
      <c r="E44" s="59">
        <v>45</v>
      </c>
      <c r="F44" s="59"/>
      <c r="G44" s="59" t="s">
        <v>305</v>
      </c>
    </row>
    <row r="45" spans="5:7" ht="12.75">
      <c r="E45" s="3">
        <v>46</v>
      </c>
      <c r="F45" s="3"/>
      <c r="G45" s="3" t="s">
        <v>113</v>
      </c>
    </row>
    <row r="46" spans="5:7" ht="12.75">
      <c r="E46" s="3">
        <v>47</v>
      </c>
      <c r="F46" s="3"/>
      <c r="G46" s="3" t="s">
        <v>114</v>
      </c>
    </row>
    <row r="47" spans="5:7" ht="12.75">
      <c r="E47" s="1">
        <v>48</v>
      </c>
      <c r="F47" s="1"/>
      <c r="G47" s="1" t="s">
        <v>115</v>
      </c>
    </row>
    <row r="48" spans="5:7" ht="12.75">
      <c r="E48" s="1">
        <v>49</v>
      </c>
      <c r="F48" s="1"/>
      <c r="G48" s="1" t="s">
        <v>117</v>
      </c>
    </row>
    <row r="49" spans="5:7" ht="12.75">
      <c r="E49" s="1">
        <v>50</v>
      </c>
      <c r="F49" s="1"/>
      <c r="G49" s="1" t="s">
        <v>118</v>
      </c>
    </row>
    <row r="50" spans="5:7" ht="12.75">
      <c r="E50" s="59">
        <v>51</v>
      </c>
      <c r="F50" s="59"/>
      <c r="G50" s="59" t="s">
        <v>122</v>
      </c>
    </row>
    <row r="51" spans="5:7" ht="12.75">
      <c r="E51" s="1">
        <v>52</v>
      </c>
      <c r="G51" s="1" t="s">
        <v>123</v>
      </c>
    </row>
    <row r="52" spans="5:7" ht="12.75">
      <c r="E52" s="1">
        <v>53</v>
      </c>
      <c r="G52" s="1" t="s">
        <v>126</v>
      </c>
    </row>
    <row r="53" spans="5:7" ht="12.75">
      <c r="E53" s="1">
        <v>54</v>
      </c>
      <c r="G53" s="1" t="s">
        <v>127</v>
      </c>
    </row>
    <row r="54" spans="5:7" ht="12.75">
      <c r="E54" s="59">
        <v>55</v>
      </c>
      <c r="F54" s="61"/>
      <c r="G54" s="59" t="s">
        <v>128</v>
      </c>
    </row>
    <row r="55" spans="5:7" ht="12.75">
      <c r="E55" s="1">
        <v>56</v>
      </c>
      <c r="G55" s="1" t="s">
        <v>129</v>
      </c>
    </row>
    <row r="56" spans="5:7" ht="12.75">
      <c r="E56" s="1">
        <v>57</v>
      </c>
      <c r="G56" s="1" t="s">
        <v>130</v>
      </c>
    </row>
    <row r="57" spans="5:7" ht="12.75">
      <c r="E57" s="1">
        <v>58</v>
      </c>
      <c r="G57" s="1" t="s">
        <v>131</v>
      </c>
    </row>
    <row r="58" spans="5:7" ht="12.75">
      <c r="E58" s="1">
        <v>59</v>
      </c>
      <c r="F58" s="1"/>
      <c r="G58" s="1" t="s">
        <v>132</v>
      </c>
    </row>
    <row r="59" spans="5:7" ht="12.75">
      <c r="E59" s="59">
        <v>60</v>
      </c>
      <c r="F59" s="59"/>
      <c r="G59" s="59" t="s">
        <v>134</v>
      </c>
    </row>
    <row r="60" spans="5:7" ht="12.75">
      <c r="E60" s="59">
        <v>61</v>
      </c>
      <c r="F60" s="59"/>
      <c r="G60" s="59" t="s">
        <v>135</v>
      </c>
    </row>
    <row r="61" spans="5:7" ht="12.75">
      <c r="E61" s="59">
        <v>62</v>
      </c>
      <c r="F61" s="59" t="s">
        <v>669</v>
      </c>
      <c r="G61" s="59" t="s">
        <v>668</v>
      </c>
    </row>
    <row r="62" spans="5:7" ht="12.75">
      <c r="E62" s="59">
        <v>63</v>
      </c>
      <c r="F62" s="59"/>
      <c r="G62" s="59" t="s">
        <v>670</v>
      </c>
    </row>
    <row r="63" spans="5:7" ht="12.75">
      <c r="E63" s="1">
        <v>64</v>
      </c>
      <c r="G63" s="1" t="s">
        <v>661</v>
      </c>
    </row>
    <row r="64" spans="5:7" ht="12.75">
      <c r="E64" s="1">
        <v>65</v>
      </c>
      <c r="F64" s="1"/>
      <c r="G64" s="1" t="s">
        <v>657</v>
      </c>
    </row>
    <row r="65" spans="5:7" ht="12.75">
      <c r="E65" s="59">
        <v>88</v>
      </c>
      <c r="F65" s="59"/>
      <c r="G65" s="59" t="s">
        <v>667</v>
      </c>
    </row>
    <row r="66" spans="5:7" ht="12.75">
      <c r="E66" s="1">
        <v>66</v>
      </c>
      <c r="F66" s="1"/>
      <c r="G66" s="1" t="s">
        <v>666</v>
      </c>
    </row>
    <row r="67" spans="5:7" ht="12.75">
      <c r="E67" s="1">
        <v>67</v>
      </c>
      <c r="G67" s="1" t="s">
        <v>662</v>
      </c>
    </row>
    <row r="68" spans="5:7" ht="12.75">
      <c r="E68" s="1">
        <v>68</v>
      </c>
      <c r="G68" s="1" t="s">
        <v>663</v>
      </c>
    </row>
    <row r="69" spans="5:7" ht="12.75">
      <c r="E69" s="1">
        <v>69</v>
      </c>
      <c r="G69" s="1" t="s">
        <v>664</v>
      </c>
    </row>
    <row r="70" spans="5:7" ht="12.75">
      <c r="E70" s="1">
        <v>70</v>
      </c>
      <c r="G70" s="1" t="s">
        <v>665</v>
      </c>
    </row>
    <row r="71" spans="5:7" ht="12.75">
      <c r="E71" s="1">
        <v>71</v>
      </c>
      <c r="F71" s="1"/>
      <c r="G71" s="1" t="s">
        <v>658</v>
      </c>
    </row>
    <row r="72" spans="5:7" ht="12.75">
      <c r="E72" s="1">
        <v>72</v>
      </c>
      <c r="F72" s="1"/>
      <c r="G72" s="1" t="s">
        <v>659</v>
      </c>
    </row>
    <row r="73" spans="5:7" ht="12.75">
      <c r="E73" s="1">
        <v>73</v>
      </c>
      <c r="F73" s="1"/>
      <c r="G73" s="1" t="s">
        <v>660</v>
      </c>
    </row>
    <row r="74" spans="5:7" ht="12.75">
      <c r="E74" s="1">
        <v>74</v>
      </c>
      <c r="F74" s="1"/>
      <c r="G74" s="1" t="s">
        <v>637</v>
      </c>
    </row>
    <row r="75" spans="5:7" ht="12.75">
      <c r="E75" s="1">
        <v>75</v>
      </c>
      <c r="F75" s="1"/>
      <c r="G75" s="1" t="s">
        <v>638</v>
      </c>
    </row>
    <row r="76" spans="5:7" ht="12.75">
      <c r="E76" s="1">
        <v>76</v>
      </c>
      <c r="F76" s="1"/>
      <c r="G76" s="1" t="s">
        <v>639</v>
      </c>
    </row>
    <row r="77" spans="5:7" ht="12.75">
      <c r="E77" s="1">
        <v>77</v>
      </c>
      <c r="F77" s="1"/>
      <c r="G77" s="1" t="s">
        <v>640</v>
      </c>
    </row>
    <row r="78" spans="5:7" ht="12.75">
      <c r="E78" s="1">
        <v>78</v>
      </c>
      <c r="F78" s="1"/>
      <c r="G78" s="1" t="s">
        <v>641</v>
      </c>
    </row>
    <row r="79" spans="5:7" ht="12.75">
      <c r="E79" s="1">
        <v>79</v>
      </c>
      <c r="F79" s="1"/>
      <c r="G79" s="1" t="s">
        <v>642</v>
      </c>
    </row>
    <row r="80" spans="5:7" ht="12.75">
      <c r="E80" s="1">
        <v>80</v>
      </c>
      <c r="F80" s="1"/>
      <c r="G80" s="1" t="s">
        <v>643</v>
      </c>
    </row>
    <row r="81" spans="5:7" ht="12.75">
      <c r="E81" s="1">
        <v>81</v>
      </c>
      <c r="F81" s="1"/>
      <c r="G81" s="1" t="s">
        <v>644</v>
      </c>
    </row>
    <row r="82" spans="5:7" ht="12.75">
      <c r="E82" s="1">
        <v>82</v>
      </c>
      <c r="F82" s="1"/>
      <c r="G82" s="1" t="s">
        <v>645</v>
      </c>
    </row>
    <row r="83" spans="5:7" ht="12.75">
      <c r="E83" s="1">
        <v>83</v>
      </c>
      <c r="F83" s="1"/>
      <c r="G83" s="1" t="s">
        <v>646</v>
      </c>
    </row>
    <row r="84" spans="5:7" ht="12.75">
      <c r="E84" s="1">
        <v>84</v>
      </c>
      <c r="F84" s="1"/>
      <c r="G84" s="1" t="s">
        <v>647</v>
      </c>
    </row>
    <row r="85" spans="5:7" ht="12.75">
      <c r="E85" s="1">
        <v>85</v>
      </c>
      <c r="F85" s="1"/>
      <c r="G85" s="1" t="s">
        <v>648</v>
      </c>
    </row>
    <row r="86" spans="5:7" ht="12.75">
      <c r="E86" s="1">
        <v>86</v>
      </c>
      <c r="F86" s="1"/>
      <c r="G86" s="1" t="s">
        <v>649</v>
      </c>
    </row>
    <row r="87" spans="5:7" ht="12.75">
      <c r="E87" s="1">
        <v>87</v>
      </c>
      <c r="F87" s="1"/>
      <c r="G87" s="1" t="s">
        <v>650</v>
      </c>
    </row>
    <row r="88" spans="5:7" ht="12.75">
      <c r="E88" s="1">
        <v>89</v>
      </c>
      <c r="F88" s="1"/>
      <c r="G88" s="1" t="s">
        <v>651</v>
      </c>
    </row>
    <row r="89" spans="5:7" ht="12.75">
      <c r="E89" s="1">
        <v>90</v>
      </c>
      <c r="F89" s="1"/>
      <c r="G89" s="1" t="s">
        <v>653</v>
      </c>
    </row>
    <row r="90" spans="5:7" ht="12.75">
      <c r="E90" s="1">
        <v>91</v>
      </c>
      <c r="F90" s="1"/>
      <c r="G90" s="1" t="s">
        <v>654</v>
      </c>
    </row>
    <row r="91" spans="5:7" ht="12.75">
      <c r="E91" s="1">
        <v>92</v>
      </c>
      <c r="F91" s="1"/>
      <c r="G91" s="1" t="s">
        <v>655</v>
      </c>
    </row>
    <row r="92" spans="5:7" ht="12.75">
      <c r="E92" s="1">
        <v>93</v>
      </c>
      <c r="F92" s="1"/>
      <c r="G92" s="1" t="s">
        <v>656</v>
      </c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214</v>
      </c>
      <c r="B1" s="4" t="s">
        <v>215</v>
      </c>
      <c r="C1" s="4" t="s">
        <v>199</v>
      </c>
      <c r="D1" s="4" t="s">
        <v>200</v>
      </c>
      <c r="E1" s="4" t="s">
        <v>250</v>
      </c>
      <c r="F1" s="4"/>
      <c r="G1" s="4" t="s">
        <v>459</v>
      </c>
      <c r="H1" s="4" t="s">
        <v>458</v>
      </c>
      <c r="I1" s="4" t="s">
        <v>457</v>
      </c>
      <c r="J1" s="4" t="s">
        <v>301</v>
      </c>
      <c r="K1" s="4" t="s">
        <v>455</v>
      </c>
      <c r="L1" s="4" t="s">
        <v>307</v>
      </c>
      <c r="M1" s="4" t="s">
        <v>219</v>
      </c>
      <c r="N1" s="4" t="s">
        <v>217</v>
      </c>
      <c r="O1" s="4" t="s">
        <v>314</v>
      </c>
      <c r="P1" s="4" t="s">
        <v>220</v>
      </c>
      <c r="Q1" s="4" t="s">
        <v>467</v>
      </c>
      <c r="R1" s="4" t="s">
        <v>466</v>
      </c>
      <c r="S1" s="4" t="s">
        <v>309</v>
      </c>
      <c r="T1" s="4" t="s">
        <v>244</v>
      </c>
      <c r="U1" s="4" t="s">
        <v>310</v>
      </c>
      <c r="V1" s="4" t="s">
        <v>336</v>
      </c>
      <c r="W1" s="4" t="s">
        <v>236</v>
      </c>
      <c r="X1" s="4" t="s">
        <v>224</v>
      </c>
      <c r="Y1" s="4" t="s">
        <v>274</v>
      </c>
      <c r="Z1" s="4" t="s">
        <v>289</v>
      </c>
      <c r="AA1" s="4" t="s">
        <v>218</v>
      </c>
      <c r="AB1" s="4" t="s">
        <v>311</v>
      </c>
      <c r="AC1" s="4" t="s">
        <v>223</v>
      </c>
      <c r="AD1" s="4" t="s">
        <v>235</v>
      </c>
      <c r="AE1" s="4" t="s">
        <v>327</v>
      </c>
      <c r="AF1" s="4" t="s">
        <v>256</v>
      </c>
      <c r="AG1" s="4" t="s">
        <v>271</v>
      </c>
      <c r="AH1" s="4" t="s">
        <v>119</v>
      </c>
      <c r="AI1" s="4" t="s">
        <v>225</v>
      </c>
      <c r="AJ1" s="4" t="s">
        <v>318</v>
      </c>
      <c r="AK1" s="4" t="s">
        <v>237</v>
      </c>
      <c r="AL1" s="4" t="s">
        <v>241</v>
      </c>
      <c r="AM1" s="4" t="s">
        <v>246</v>
      </c>
      <c r="AN1" s="4" t="s">
        <v>258</v>
      </c>
      <c r="AO1" s="4" t="s">
        <v>261</v>
      </c>
      <c r="AP1" s="4" t="s">
        <v>262</v>
      </c>
      <c r="AQ1" s="4" t="s">
        <v>275</v>
      </c>
      <c r="AR1" s="4" t="s">
        <v>276</v>
      </c>
      <c r="AS1" s="4" t="s">
        <v>306</v>
      </c>
      <c r="AT1" s="4" t="s">
        <v>280</v>
      </c>
      <c r="AU1" s="4" t="s">
        <v>281</v>
      </c>
      <c r="AV1" s="4" t="s">
        <v>282</v>
      </c>
      <c r="AW1" s="4" t="s">
        <v>283</v>
      </c>
      <c r="AX1" s="4" t="s">
        <v>304</v>
      </c>
      <c r="AY1" s="4" t="s">
        <v>112</v>
      </c>
      <c r="AZ1" s="4" t="s">
        <v>120</v>
      </c>
      <c r="BA1" s="4" t="s">
        <v>121</v>
      </c>
      <c r="BB1" s="4" t="s">
        <v>125</v>
      </c>
      <c r="BC1" s="4"/>
      <c r="BD1" s="4" t="s">
        <v>317</v>
      </c>
      <c r="BE1" s="4" t="s">
        <v>228</v>
      </c>
      <c r="BF1" s="4" t="s">
        <v>216</v>
      </c>
      <c r="BG1" s="4" t="s">
        <v>222</v>
      </c>
      <c r="BH1" s="4" t="s">
        <v>229</v>
      </c>
      <c r="BI1" s="4" t="s">
        <v>460</v>
      </c>
      <c r="BJ1" s="4" t="s">
        <v>227</v>
      </c>
      <c r="BK1" s="4" t="s">
        <v>335</v>
      </c>
      <c r="BL1" s="4" t="s">
        <v>232</v>
      </c>
      <c r="BM1" s="4" t="s">
        <v>233</v>
      </c>
      <c r="BN1" s="4" t="s">
        <v>234</v>
      </c>
      <c r="BO1" s="4" t="s">
        <v>133</v>
      </c>
      <c r="BP1" s="4" t="s">
        <v>238</v>
      </c>
      <c r="BQ1" s="4" t="s">
        <v>239</v>
      </c>
      <c r="BR1" s="4" t="s">
        <v>248</v>
      </c>
      <c r="BS1" s="4" t="s">
        <v>272</v>
      </c>
      <c r="BT1" s="4" t="s">
        <v>284</v>
      </c>
      <c r="BU1" s="4" t="s">
        <v>285</v>
      </c>
      <c r="BV1" s="4" t="s">
        <v>111</v>
      </c>
    </row>
    <row r="2" spans="1:74" ht="12.75">
      <c r="A2" s="1">
        <v>52</v>
      </c>
      <c r="B2" s="1" t="s">
        <v>123</v>
      </c>
      <c r="C2" s="1" t="s">
        <v>260</v>
      </c>
      <c r="D2" s="1" t="s">
        <v>213</v>
      </c>
      <c r="E2" s="1" t="s">
        <v>138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124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126</v>
      </c>
      <c r="C3" s="1" t="s">
        <v>260</v>
      </c>
      <c r="D3" s="1" t="s">
        <v>213</v>
      </c>
      <c r="E3" s="1" t="s">
        <v>138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127</v>
      </c>
      <c r="C4" s="1" t="s">
        <v>260</v>
      </c>
      <c r="D4" s="1" t="s">
        <v>213</v>
      </c>
      <c r="E4" s="1" t="s">
        <v>138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128</v>
      </c>
      <c r="C5" s="3" t="s">
        <v>260</v>
      </c>
      <c r="D5" s="3" t="s">
        <v>213</v>
      </c>
      <c r="E5" s="1" t="s">
        <v>138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129</v>
      </c>
      <c r="C6" s="1" t="s">
        <v>260</v>
      </c>
      <c r="D6" s="1" t="s">
        <v>213</v>
      </c>
      <c r="E6" s="1" t="s">
        <v>138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130</v>
      </c>
      <c r="C7" s="1" t="s">
        <v>260</v>
      </c>
      <c r="D7" s="1" t="s">
        <v>213</v>
      </c>
      <c r="E7" s="1" t="s">
        <v>138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131</v>
      </c>
      <c r="C8" s="1" t="s">
        <v>260</v>
      </c>
      <c r="D8" s="1" t="s">
        <v>213</v>
      </c>
      <c r="E8" s="1" t="s">
        <v>138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140</v>
      </c>
      <c r="D9" s="1" t="s">
        <v>213</v>
      </c>
      <c r="E9" s="1" t="s">
        <v>138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141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118</v>
      </c>
      <c r="C13" s="1" t="s">
        <v>201</v>
      </c>
      <c r="D13" s="1" t="s">
        <v>389</v>
      </c>
      <c r="E13" s="1" t="s">
        <v>138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140</v>
      </c>
      <c r="D14" s="1" t="s">
        <v>139</v>
      </c>
      <c r="E14" s="1" t="s">
        <v>138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141</v>
      </c>
      <c r="D15" s="1" t="s">
        <v>139</v>
      </c>
      <c r="E15" s="1" t="s">
        <v>138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267</v>
      </c>
      <c r="C18" s="1" t="s">
        <v>388</v>
      </c>
      <c r="D18" s="1" t="s">
        <v>204</v>
      </c>
      <c r="E18" s="1" t="s">
        <v>138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269</v>
      </c>
      <c r="C19" s="1" t="s">
        <v>270</v>
      </c>
      <c r="D19" s="1" t="s">
        <v>204</v>
      </c>
      <c r="E19" s="1" t="s">
        <v>138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134</v>
      </c>
      <c r="C20" s="1" t="s">
        <v>202</v>
      </c>
      <c r="D20" s="1" t="s">
        <v>204</v>
      </c>
      <c r="E20" s="1" t="s">
        <v>138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135</v>
      </c>
      <c r="C21" s="1" t="s">
        <v>202</v>
      </c>
      <c r="D21" s="1" t="s">
        <v>204</v>
      </c>
      <c r="E21" s="1" t="s">
        <v>138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140</v>
      </c>
      <c r="D22" s="1" t="s">
        <v>204</v>
      </c>
      <c r="E22" s="1" t="s">
        <v>138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141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209</v>
      </c>
      <c r="C26" s="1" t="s">
        <v>202</v>
      </c>
      <c r="D26" s="1" t="s">
        <v>203</v>
      </c>
      <c r="E26" s="2" t="s">
        <v>138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226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132</v>
      </c>
      <c r="C27" s="1" t="s">
        <v>202</v>
      </c>
      <c r="D27" s="1" t="s">
        <v>203</v>
      </c>
      <c r="E27" s="1" t="s">
        <v>138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316</v>
      </c>
      <c r="C28" s="1" t="s">
        <v>202</v>
      </c>
      <c r="D28" s="1" t="s">
        <v>203</v>
      </c>
      <c r="E28" s="2" t="s">
        <v>138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305</v>
      </c>
      <c r="C29" s="1" t="s">
        <v>110</v>
      </c>
      <c r="D29" s="1" t="s">
        <v>203</v>
      </c>
      <c r="E29" s="1" t="s">
        <v>138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324</v>
      </c>
      <c r="C30" s="1" t="s">
        <v>202</v>
      </c>
      <c r="D30" s="1" t="s">
        <v>387</v>
      </c>
      <c r="E30" s="1" t="s">
        <v>138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140</v>
      </c>
      <c r="D31" s="1" t="s">
        <v>387</v>
      </c>
      <c r="E31" s="1" t="s">
        <v>138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141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334</v>
      </c>
      <c r="C36" s="1" t="s">
        <v>202</v>
      </c>
      <c r="D36" s="1" t="s">
        <v>205</v>
      </c>
      <c r="E36" s="2" t="s">
        <v>138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247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337</v>
      </c>
      <c r="C37" s="1" t="s">
        <v>202</v>
      </c>
      <c r="D37" s="1" t="s">
        <v>205</v>
      </c>
      <c r="E37" s="2" t="s">
        <v>138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268</v>
      </c>
      <c r="C38" s="1" t="s">
        <v>201</v>
      </c>
      <c r="D38" s="1" t="s">
        <v>205</v>
      </c>
      <c r="E38" s="1" t="s">
        <v>138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273</v>
      </c>
      <c r="C39" s="1" t="s">
        <v>264</v>
      </c>
      <c r="D39" s="1" t="s">
        <v>205</v>
      </c>
      <c r="E39" s="1" t="s">
        <v>138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279</v>
      </c>
      <c r="C40" s="1" t="s">
        <v>202</v>
      </c>
      <c r="D40" s="1" t="s">
        <v>205</v>
      </c>
      <c r="E40" s="1" t="s">
        <v>138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108</v>
      </c>
      <c r="C41" s="1" t="s">
        <v>202</v>
      </c>
      <c r="D41" s="1" t="s">
        <v>205</v>
      </c>
      <c r="E41" s="1" t="s">
        <v>138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325</v>
      </c>
      <c r="C42" s="1" t="s">
        <v>202</v>
      </c>
      <c r="D42" s="1" t="s">
        <v>205</v>
      </c>
      <c r="E42" s="1" t="s">
        <v>138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453</v>
      </c>
      <c r="C43" s="1" t="s">
        <v>201</v>
      </c>
      <c r="D43" s="1" t="s">
        <v>205</v>
      </c>
      <c r="E43" s="1" t="s">
        <v>138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109</v>
      </c>
      <c r="C44" s="1" t="s">
        <v>201</v>
      </c>
      <c r="D44" s="1" t="s">
        <v>205</v>
      </c>
      <c r="E44" s="1" t="s">
        <v>138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140</v>
      </c>
      <c r="D45" s="1" t="s">
        <v>205</v>
      </c>
      <c r="E45" s="1" t="s">
        <v>138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141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252</v>
      </c>
      <c r="C49" s="3" t="s">
        <v>202</v>
      </c>
      <c r="D49" s="3" t="s">
        <v>213</v>
      </c>
      <c r="E49" s="2" t="s">
        <v>137</v>
      </c>
      <c r="F49" s="3"/>
      <c r="G49" s="3">
        <v>30</v>
      </c>
      <c r="H49" s="3">
        <v>30</v>
      </c>
      <c r="I49" s="3" t="s">
        <v>255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257</v>
      </c>
      <c r="C50" s="3" t="s">
        <v>202</v>
      </c>
      <c r="D50" s="3" t="s">
        <v>213</v>
      </c>
      <c r="E50" s="2" t="s">
        <v>137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259</v>
      </c>
      <c r="C51" s="1" t="s">
        <v>260</v>
      </c>
      <c r="D51" s="1" t="s">
        <v>213</v>
      </c>
      <c r="E51" s="2" t="s">
        <v>137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332</v>
      </c>
      <c r="C52" s="1" t="s">
        <v>201</v>
      </c>
      <c r="D52" s="1" t="s">
        <v>213</v>
      </c>
      <c r="E52" s="2" t="s">
        <v>137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245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140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141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329</v>
      </c>
      <c r="C57" s="1" t="s">
        <v>202</v>
      </c>
      <c r="D57" s="1" t="s">
        <v>389</v>
      </c>
      <c r="E57" s="2" t="s">
        <v>137</v>
      </c>
      <c r="F57" s="2"/>
      <c r="G57" s="1">
        <v>21</v>
      </c>
      <c r="H57" s="1">
        <v>21</v>
      </c>
      <c r="I57" s="1" t="s">
        <v>243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326</v>
      </c>
      <c r="C58" s="1" t="s">
        <v>388</v>
      </c>
      <c r="D58" s="1" t="s">
        <v>389</v>
      </c>
      <c r="E58" s="2" t="s">
        <v>137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240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328</v>
      </c>
      <c r="C59" s="1" t="s">
        <v>202</v>
      </c>
      <c r="D59" s="1" t="s">
        <v>389</v>
      </c>
      <c r="E59" s="2" t="s">
        <v>137</v>
      </c>
      <c r="F59" s="2"/>
      <c r="G59" s="1"/>
      <c r="H59" s="1">
        <v>20</v>
      </c>
      <c r="I59" s="1" t="s">
        <v>242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140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141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303</v>
      </c>
      <c r="C64" s="1" t="s">
        <v>202</v>
      </c>
      <c r="D64" s="1" t="s">
        <v>204</v>
      </c>
      <c r="E64" s="2" t="s">
        <v>137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308</v>
      </c>
      <c r="C65" s="1" t="s">
        <v>202</v>
      </c>
      <c r="D65" s="1" t="s">
        <v>204</v>
      </c>
      <c r="E65" s="2" t="s">
        <v>137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140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141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305</v>
      </c>
      <c r="C70" s="1" t="s">
        <v>110</v>
      </c>
      <c r="D70" s="1" t="s">
        <v>203</v>
      </c>
      <c r="E70" s="2" t="s">
        <v>137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321</v>
      </c>
      <c r="C71" s="1" t="s">
        <v>386</v>
      </c>
      <c r="D71" s="1" t="s">
        <v>387</v>
      </c>
      <c r="E71" s="2" t="s">
        <v>137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231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323</v>
      </c>
      <c r="C72" s="1" t="s">
        <v>202</v>
      </c>
      <c r="D72" s="1" t="s">
        <v>387</v>
      </c>
      <c r="E72" s="2" t="s">
        <v>137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315</v>
      </c>
      <c r="C73" s="1" t="s">
        <v>202</v>
      </c>
      <c r="D73" s="1" t="s">
        <v>203</v>
      </c>
      <c r="E73" s="2" t="s">
        <v>137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324</v>
      </c>
      <c r="C74" s="1" t="s">
        <v>202</v>
      </c>
      <c r="D74" s="1" t="s">
        <v>387</v>
      </c>
      <c r="E74" s="2" t="s">
        <v>137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140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141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331</v>
      </c>
      <c r="C79" s="1" t="s">
        <v>201</v>
      </c>
      <c r="D79" s="1" t="s">
        <v>205</v>
      </c>
      <c r="E79" s="2" t="s">
        <v>137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325</v>
      </c>
      <c r="C80" s="1" t="s">
        <v>202</v>
      </c>
      <c r="D80" s="1" t="s">
        <v>205</v>
      </c>
      <c r="E80" s="2" t="s">
        <v>137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453</v>
      </c>
      <c r="C81" s="1" t="s">
        <v>201</v>
      </c>
      <c r="D81" s="1" t="s">
        <v>205</v>
      </c>
      <c r="E81" s="2" t="s">
        <v>137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109</v>
      </c>
      <c r="C82" s="1" t="s">
        <v>201</v>
      </c>
      <c r="D82" s="1" t="s">
        <v>205</v>
      </c>
      <c r="E82" s="2" t="s">
        <v>137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140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141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454</v>
      </c>
      <c r="C87" s="1" t="s">
        <v>201</v>
      </c>
      <c r="D87" s="1" t="s">
        <v>213</v>
      </c>
      <c r="E87" s="2" t="s">
        <v>251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322</v>
      </c>
      <c r="C88" s="1" t="s">
        <v>201</v>
      </c>
      <c r="D88" s="1" t="s">
        <v>213</v>
      </c>
      <c r="E88" s="2" t="s">
        <v>251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221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333</v>
      </c>
      <c r="C89" s="1" t="s">
        <v>201</v>
      </c>
      <c r="D89" s="1" t="s">
        <v>213</v>
      </c>
      <c r="E89" s="2" t="s">
        <v>251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123</v>
      </c>
      <c r="C90" s="1" t="s">
        <v>260</v>
      </c>
      <c r="D90" s="1" t="s">
        <v>213</v>
      </c>
      <c r="E90" s="1" t="s">
        <v>251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124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126</v>
      </c>
      <c r="C91" s="1" t="s">
        <v>260</v>
      </c>
      <c r="D91" s="1" t="s">
        <v>213</v>
      </c>
      <c r="E91" s="1" t="s">
        <v>251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127</v>
      </c>
      <c r="C92" s="1" t="s">
        <v>260</v>
      </c>
      <c r="D92" s="1" t="s">
        <v>213</v>
      </c>
      <c r="E92" s="1" t="s">
        <v>251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128</v>
      </c>
      <c r="C93" s="3" t="s">
        <v>260</v>
      </c>
      <c r="D93" s="3" t="s">
        <v>213</v>
      </c>
      <c r="E93" s="1" t="s">
        <v>251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129</v>
      </c>
      <c r="C94" s="1" t="s">
        <v>260</v>
      </c>
      <c r="D94" s="1" t="s">
        <v>213</v>
      </c>
      <c r="E94" s="1" t="s">
        <v>251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130</v>
      </c>
      <c r="C95" s="1" t="s">
        <v>260</v>
      </c>
      <c r="D95" s="1" t="s">
        <v>213</v>
      </c>
      <c r="E95" s="1" t="s">
        <v>251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131</v>
      </c>
      <c r="C96" s="1" t="s">
        <v>260</v>
      </c>
      <c r="D96" s="1" t="s">
        <v>213</v>
      </c>
      <c r="E96" s="1" t="s">
        <v>251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140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141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330</v>
      </c>
      <c r="C101" s="1" t="s">
        <v>201</v>
      </c>
      <c r="D101" s="1" t="s">
        <v>389</v>
      </c>
      <c r="E101" s="2" t="s">
        <v>251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249</v>
      </c>
      <c r="C102" s="1" t="s">
        <v>202</v>
      </c>
      <c r="D102" s="1" t="s">
        <v>389</v>
      </c>
      <c r="E102" s="1" t="s">
        <v>251</v>
      </c>
      <c r="F102" s="1"/>
      <c r="G102" s="1">
        <v>29</v>
      </c>
      <c r="H102" s="1">
        <v>29</v>
      </c>
      <c r="I102" s="1" t="s">
        <v>254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122</v>
      </c>
      <c r="C103" s="1" t="s">
        <v>201</v>
      </c>
      <c r="D103" s="1" t="s">
        <v>389</v>
      </c>
      <c r="E103" s="1" t="s">
        <v>251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286</v>
      </c>
      <c r="C104" s="1" t="s">
        <v>287</v>
      </c>
      <c r="D104" s="1" t="s">
        <v>389</v>
      </c>
      <c r="E104" s="1" t="s">
        <v>251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140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141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300</v>
      </c>
      <c r="C109" s="1" t="s">
        <v>202</v>
      </c>
      <c r="D109" s="1" t="s">
        <v>204</v>
      </c>
      <c r="E109" s="2" t="s">
        <v>251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302</v>
      </c>
      <c r="C110" s="1" t="s">
        <v>201</v>
      </c>
      <c r="D110" s="1" t="s">
        <v>204</v>
      </c>
      <c r="E110" s="2" t="s">
        <v>251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140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141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456</v>
      </c>
      <c r="C115" s="1" t="s">
        <v>202</v>
      </c>
      <c r="D115" s="1" t="s">
        <v>203</v>
      </c>
      <c r="E115" s="2" t="s">
        <v>251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320</v>
      </c>
      <c r="C116" s="1" t="s">
        <v>386</v>
      </c>
      <c r="D116" s="1" t="s">
        <v>387</v>
      </c>
      <c r="E116" s="2" t="s">
        <v>251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263</v>
      </c>
      <c r="C117" s="1" t="s">
        <v>264</v>
      </c>
      <c r="D117" s="1" t="s">
        <v>203</v>
      </c>
      <c r="E117" s="1" t="s">
        <v>251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265</v>
      </c>
      <c r="C118" s="1" t="s">
        <v>202</v>
      </c>
      <c r="D118" s="1" t="s">
        <v>203</v>
      </c>
      <c r="E118" s="1" t="s">
        <v>251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266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316</v>
      </c>
      <c r="C119" s="1" t="s">
        <v>202</v>
      </c>
      <c r="D119" s="1" t="s">
        <v>203</v>
      </c>
      <c r="E119" s="1" t="s">
        <v>251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315</v>
      </c>
      <c r="C120" s="1" t="s">
        <v>202</v>
      </c>
      <c r="D120" s="1" t="s">
        <v>203</v>
      </c>
      <c r="E120" s="1" t="s">
        <v>251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140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141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312</v>
      </c>
      <c r="C125" s="1" t="s">
        <v>202</v>
      </c>
      <c r="D125" s="1" t="s">
        <v>205</v>
      </c>
      <c r="E125" s="2" t="s">
        <v>251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313</v>
      </c>
      <c r="C126" s="1" t="s">
        <v>201</v>
      </c>
      <c r="D126" s="1" t="s">
        <v>205</v>
      </c>
      <c r="E126" s="2" t="s">
        <v>251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319</v>
      </c>
      <c r="C127" s="1" t="s">
        <v>202</v>
      </c>
      <c r="D127" s="1" t="s">
        <v>205</v>
      </c>
      <c r="E127" s="2" t="s">
        <v>251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230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375</v>
      </c>
      <c r="C128" s="1" t="s">
        <v>202</v>
      </c>
      <c r="D128" s="1" t="s">
        <v>205</v>
      </c>
      <c r="E128" s="2" t="s">
        <v>251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140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141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115</v>
      </c>
      <c r="C133" s="1" t="s">
        <v>201</v>
      </c>
      <c r="D133" s="1" t="s">
        <v>116</v>
      </c>
      <c r="E133" s="1" t="s">
        <v>251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117</v>
      </c>
      <c r="C134" s="1" t="s">
        <v>201</v>
      </c>
      <c r="D134" s="1" t="s">
        <v>116</v>
      </c>
      <c r="E134" s="1" t="s">
        <v>251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140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141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277</v>
      </c>
      <c r="C138" s="1" t="s">
        <v>264</v>
      </c>
      <c r="D138" s="1" t="s">
        <v>389</v>
      </c>
      <c r="E138" s="1"/>
      <c r="F138" s="1"/>
      <c r="G138" s="1">
        <v>39</v>
      </c>
      <c r="H138" s="1">
        <v>39</v>
      </c>
      <c r="I138" s="1" t="s">
        <v>278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113</v>
      </c>
      <c r="C139" s="1" t="s">
        <v>202</v>
      </c>
      <c r="D139" s="1" t="s">
        <v>387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114</v>
      </c>
      <c r="C140" s="1" t="s">
        <v>202</v>
      </c>
      <c r="D140" s="1" t="s">
        <v>203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2009-10-13T19:47:49Z</cp:lastPrinted>
  <dcterms:created xsi:type="dcterms:W3CDTF">2009-09-25T02:01:59Z</dcterms:created>
  <dcterms:modified xsi:type="dcterms:W3CDTF">2009-10-14T20:41:11Z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