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9975" windowHeight="7365" firstSheet="2" activeTab="3"/>
  </bookViews>
  <sheets>
    <sheet name="Monitoring Sites by Country" sheetId="1" r:id="rId1"/>
    <sheet name="Country Staton Params" sheetId="2" r:id="rId2"/>
    <sheet name="Acronyms" sheetId="3" r:id="rId3"/>
    <sheet name="Overall Param usage" sheetId="4" r:id="rId4"/>
    <sheet name="Parameter list" sheetId="5" r:id="rId5"/>
    <sheet name="Ambient (update)" sheetId="6" r:id="rId6"/>
    <sheet name="Health (update)" sheetId="7" r:id="rId7"/>
    <sheet name="Todo" sheetId="8" r:id="rId8"/>
    <sheet name="Content type by Region" sheetId="9" r:id="rId9"/>
    <sheet name="Emission" sheetId="10" r:id="rId10"/>
    <sheet name="Health" sheetId="11" r:id="rId11"/>
    <sheet name="Aggr Conttyp by Reg - Ambient" sheetId="12" r:id="rId12"/>
  </sheets>
  <definedNames>
    <definedName name="_xlnm.Print_Area" localSheetId="4">'Parameter list'!$H$1:$I$20</definedName>
  </definedNames>
  <calcPr fullCalcOnLoad="1"/>
</workbook>
</file>

<file path=xl/sharedStrings.xml><?xml version="1.0" encoding="utf-8"?>
<sst xmlns="http://schemas.openxmlformats.org/spreadsheetml/2006/main" count="4291" uniqueCount="778">
  <si>
    <t>8,12,26,27,28,44</t>
  </si>
  <si>
    <t>19,39,75,80,83</t>
  </si>
  <si>
    <t>6,62,94</t>
  </si>
  <si>
    <t>32,52,53,56,57,58,64,68,69</t>
  </si>
  <si>
    <t>65,73,90,91</t>
  </si>
  <si>
    <t>4,6,60,61,94</t>
  </si>
  <si>
    <t>8,22,26,27,28,43,95</t>
  </si>
  <si>
    <t>65,71,90</t>
  </si>
  <si>
    <t>6,60,61,94</t>
  </si>
  <si>
    <t>73,91</t>
  </si>
  <si>
    <t>19,39,75,83,89,92</t>
  </si>
  <si>
    <t>32,58,69</t>
  </si>
  <si>
    <t>15,32,52,58,64,68,69</t>
  </si>
  <si>
    <t>65,71,73,90,91</t>
  </si>
  <si>
    <t>15,32,52,58,64</t>
  </si>
  <si>
    <t>19,39,74,75,76,77,78,79,80,81,83,84,89</t>
  </si>
  <si>
    <t>71,73,90,91</t>
  </si>
  <si>
    <t>13,18</t>
  </si>
  <si>
    <t>8,12,22,26,27,28,43</t>
  </si>
  <si>
    <t>15,32,52,58,69</t>
  </si>
  <si>
    <t>32,52,56,64</t>
  </si>
  <si>
    <t>19,50,51,75,76,77,78,79,80,89,93</t>
  </si>
  <si>
    <t>8,22,26,27,44</t>
  </si>
  <si>
    <t>26,44</t>
  </si>
  <si>
    <t>37,94</t>
  </si>
  <si>
    <t>53,57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</si>
  <si>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</si>
  <si>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</si>
  <si>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</si>
  <si>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</si>
  <si>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</si>
  <si>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</si>
  <si>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</si>
  <si>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</si>
  <si>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</si>
  <si>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</si>
  <si>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</si>
  <si>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</si>
  <si>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</si>
  <si>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</si>
  <si>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</si>
  <si>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</si>
  <si>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</si>
  <si>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</si>
  <si>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</si>
  <si>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</si>
  <si>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</si>
  <si>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</si>
  <si>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</si>
  <si>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</si>
  <si>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</si>
  <si>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</si>
  <si>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</si>
  <si>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</si>
  <si>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</si>
  <si>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</si>
  <si>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</si>
  <si>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</si>
  <si>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</si>
  <si>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</si>
  <si>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</si>
  <si>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</si>
  <si>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</si>
  <si>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</si>
  <si>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</si>
  <si>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</si>
  <si>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</si>
  <si>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</si>
  <si>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</si>
  <si>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</si>
  <si>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</si>
  <si>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</si>
  <si>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>48,66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</si>
  <si>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</si>
  <si>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</si>
  <si>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</si>
  <si>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</si>
  <si>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</si>
  <si>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</si>
  <si>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</si>
  <si>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</si>
  <si>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</si>
  <si>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</si>
  <si>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</si>
  <si>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</si>
  <si>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</si>
  <si>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</si>
  <si>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</si>
  <si>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</si>
  <si>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</si>
  <si>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</si>
  <si>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</si>
  <si>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</si>
  <si>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</si>
  <si>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</si>
  <si>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</si>
  <si>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</si>
  <si>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</si>
  <si>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</si>
  <si>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</si>
  <si>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</si>
  <si>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</si>
  <si>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</si>
  <si>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</si>
  <si>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</si>
  <si>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</si>
  <si>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</si>
  <si>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</si>
  <si>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</si>
  <si>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</si>
  <si>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</si>
  <si>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</si>
  <si>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</si>
  <si>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</si>
  <si>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</si>
  <si>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</si>
  <si>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</si>
  <si>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</si>
  <si>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</si>
  <si>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</si>
  <si>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</si>
  <si>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</si>
  <si>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</si>
  <si>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</si>
  <si>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</si>
  <si>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</si>
  <si>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</si>
  <si>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</si>
  <si>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</si>
  <si>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</si>
  <si>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</si>
  <si>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</si>
  <si>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</si>
  <si>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</si>
  <si>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</si>
  <si>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</si>
  <si>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</si>
  <si>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</si>
  <si>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</si>
  <si>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</si>
  <si>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</si>
  <si>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</si>
  <si>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</si>
  <si>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</si>
  <si>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</si>
  <si>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</si>
  <si>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</si>
  <si>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</si>
  <si>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</si>
  <si>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</si>
  <si>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</si>
  <si>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</si>
  <si>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</si>
  <si>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</si>
  <si>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</si>
  <si>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</si>
  <si>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</si>
  <si>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</si>
  <si>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</si>
  <si>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</si>
  <si>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</si>
  <si>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</si>
  <si>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</si>
  <si>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</si>
  <si>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</si>
  <si>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</si>
  <si>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</si>
  <si>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</si>
  <si>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</si>
  <si>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</si>
  <si>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</si>
  <si>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</si>
  <si>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</si>
  <si>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</si>
  <si>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</si>
  <si>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</si>
  <si>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</si>
  <si>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</si>
  <si>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</si>
  <si>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</si>
  <si>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</si>
  <si>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</si>
  <si>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</si>
  <si>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</si>
  <si>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</si>
  <si>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</si>
  <si>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</si>
  <si>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</si>
  <si>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</si>
  <si>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</si>
  <si>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</si>
  <si>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</si>
  <si>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</si>
  <si>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</si>
  <si>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</si>
  <si>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</si>
  <si>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</si>
  <si>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</si>
  <si>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</si>
  <si>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</si>
  <si>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</si>
  <si>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</si>
  <si>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</si>
  <si>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</si>
  <si>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</si>
  <si>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</si>
  <si>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</si>
  <si>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</si>
  <si>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</si>
  <si>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</si>
  <si>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</si>
  <si>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</si>
  <si>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</si>
  <si>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</si>
  <si>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</si>
  <si>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</si>
  <si>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</si>
  <si>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</si>
  <si>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</si>
  <si>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</si>
  <si>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</si>
  <si>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</si>
  <si>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</si>
  <si>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</si>
  <si>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</si>
  <si>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</si>
  <si>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</si>
  <si>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</si>
  <si>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</si>
  <si>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</si>
  <si>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</si>
  <si>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</si>
  <si>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</si>
  <si>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</si>
  <si>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</si>
  <si>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</si>
  <si>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</si>
  <si>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</si>
  <si>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</si>
  <si>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</si>
  <si>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</si>
  <si>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</si>
  <si>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</si>
  <si>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</si>
  <si>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</si>
  <si>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</si>
  <si>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</si>
  <si>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</si>
  <si>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</si>
  <si>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</si>
  <si>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</si>
  <si>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</si>
  <si>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</si>
  <si>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</si>
  <si>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</si>
  <si>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</si>
  <si>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</si>
  <si>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</si>
  <si>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</si>
  <si>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</si>
  <si>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</si>
  <si>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</si>
  <si>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</si>
  <si>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</si>
  <si>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</si>
  <si>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</si>
  <si>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</si>
  <si>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</si>
  <si>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</si>
  <si>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</si>
  <si>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</si>
  <si>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</si>
  <si>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</si>
  <si>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</si>
  <si>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</si>
  <si>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</si>
  <si>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</si>
  <si>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</si>
  <si>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</si>
  <si>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</si>
  <si>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</si>
  <si>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</si>
  <si>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</si>
  <si>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</si>
  <si>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</si>
  <si>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</si>
  <si>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</si>
  <si>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</si>
  <si>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</si>
  <si>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</si>
  <si>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</si>
  <si>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</si>
  <si>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</si>
  <si>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</si>
  <si>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</si>
  <si>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</si>
  <si>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</si>
  <si>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</si>
  <si>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</si>
  <si>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</si>
  <si>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</si>
  <si>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</si>
  <si>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</si>
  <si>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</si>
  <si>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</si>
  <si>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</si>
  <si>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</si>
  <si>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</si>
  <si>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</si>
  <si>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</si>
  <si>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</si>
  <si>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</si>
  <si>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</si>
  <si>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</si>
  <si>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</si>
  <si>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</si>
  <si>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</si>
  <si>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</si>
  <si>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</si>
  <si>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</si>
  <si>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</si>
  <si>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</si>
  <si>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</si>
  <si>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</si>
  <si>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</si>
  <si>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</si>
  <si>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</si>
  <si>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</si>
  <si>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</si>
  <si>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</si>
  <si>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</si>
  <si>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</si>
  <si>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</si>
  <si>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</si>
  <si>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</si>
  <si>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</si>
  <si>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</si>
  <si>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</si>
  <si>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</si>
  <si>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</si>
  <si>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</si>
  <si>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</si>
  <si>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</si>
  <si>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</si>
  <si>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</si>
  <si>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</si>
  <si>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</si>
  <si>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</si>
  <si>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</si>
  <si>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</si>
  <si>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</si>
  <si>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</si>
  <si>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</si>
  <si>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</si>
  <si>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</si>
  <si>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</si>
  <si>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</si>
  <si>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</si>
  <si>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</si>
  <si>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</si>
  <si>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</si>
  <si>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</si>
  <si>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</si>
  <si>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</si>
  <si>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</si>
  <si>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</si>
  <si>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</si>
  <si>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</si>
  <si>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</si>
  <si>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</si>
  <si>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</si>
  <si>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</si>
  <si>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</si>
  <si>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</si>
  <si>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</si>
  <si>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</si>
  <si>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</si>
  <si>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</si>
  <si>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</si>
  <si>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</si>
  <si>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</si>
  <si>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</si>
  <si>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</si>
  <si>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</si>
  <si>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</si>
  <si>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</si>
  <si>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</si>
  <si>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</si>
  <si>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</si>
  <si>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</si>
  <si>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</si>
  <si>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</si>
  <si>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</si>
  <si>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</si>
  <si>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</si>
  <si>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</si>
  <si>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</si>
  <si>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</si>
  <si>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</si>
  <si>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</si>
  <si>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</si>
  <si>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</si>
  <si>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</si>
  <si>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</si>
  <si>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</si>
  <si>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</si>
  <si>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</si>
  <si>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</si>
  <si>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</si>
  <si>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</si>
  <si>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</si>
  <si>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</si>
  <si>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</si>
  <si>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</si>
  <si>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</si>
  <si>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</si>
  <si>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</si>
  <si>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</si>
  <si>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</si>
  <si>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</si>
  <si>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</si>
  <si>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</si>
  <si>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</si>
  <si>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</si>
  <si>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</si>
  <si>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</si>
  <si>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</si>
  <si>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</si>
  <si>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</si>
  <si>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</si>
  <si>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</si>
  <si>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</si>
  <si>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</si>
  <si>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</si>
  <si>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</si>
  <si>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</si>
  <si>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</si>
  <si>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</si>
  <si>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</si>
  <si>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</si>
  <si>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</si>
  <si>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</si>
  <si>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</si>
  <si>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</si>
  <si>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</si>
  <si>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</si>
  <si>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</si>
  <si>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</si>
  <si>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</si>
  <si>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</si>
  <si>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</si>
  <si>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</si>
  <si>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</si>
  <si>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</si>
  <si>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</si>
  <si>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</si>
  <si>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</si>
  <si>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</si>
  <si>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</si>
  <si>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</si>
  <si>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</si>
  <si>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</si>
  <si>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</si>
  <si>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</si>
  <si>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</si>
  <si>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</si>
  <si>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</si>
  <si>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</si>
  <si>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</si>
  <si>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</si>
  <si>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</si>
  <si>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</si>
  <si>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</si>
  <si>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</si>
  <si>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</si>
  <si>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</si>
  <si>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</si>
  <si>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</si>
  <si>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</si>
  <si>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</si>
  <si>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</si>
  <si>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</si>
  <si>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National Academy of Science</t>
  </si>
  <si>
    <t>IGAC</t>
  </si>
  <si>
    <t>AIP</t>
  </si>
  <si>
    <t>GEOSS Architecture Implementation Pilot</t>
  </si>
  <si>
    <t>AQ CoP</t>
  </si>
  <si>
    <t>Air Quality Community of Practice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</si>
  <si>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</si>
  <si>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</si>
  <si>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</si>
  <si>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</si>
  <si>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</si>
  <si>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</si>
  <si>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</si>
  <si>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</si>
  <si>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</si>
  <si>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</si>
  <si>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</si>
  <si>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</si>
  <si>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</si>
  <si>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</si>
  <si>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</si>
  <si>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</si>
  <si>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</si>
  <si>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</si>
  <si>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</si>
  <si>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</si>
  <si>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</si>
  <si>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</si>
  <si>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</si>
  <si>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</si>
  <si>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</si>
  <si>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</si>
  <si>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</si>
  <si>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</si>
  <si>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</si>
  <si>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</si>
  <si>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</si>
  <si>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</si>
  <si>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</si>
  <si>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 - Just Needs</t>
  </si>
  <si>
    <t>Important</t>
  </si>
  <si>
    <t>IMPT for Europe</t>
  </si>
  <si>
    <t>Important - Consensus</t>
  </si>
  <si>
    <t>IMPT</t>
  </si>
  <si>
    <t>Asia Non SE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</si>
  <si>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</si>
  <si>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</si>
  <si>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</si>
  <si>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</si>
  <si>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</si>
  <si>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</si>
  <si>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</si>
  <si>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</si>
  <si>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</si>
  <si>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</si>
  <si>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</si>
  <si>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</si>
  <si>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</si>
  <si>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</si>
  <si>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</si>
  <si>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</si>
  <si>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</si>
  <si>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</si>
  <si>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</si>
  <si>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</si>
  <si>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</si>
  <si>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</si>
  <si>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</si>
  <si>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</si>
  <si>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</si>
  <si>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</si>
  <si>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</si>
  <si>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</si>
  <si>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</si>
  <si>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</si>
  <si>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</si>
  <si>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</si>
  <si>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</si>
  <si>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</si>
  <si>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</si>
  <si>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</si>
  <si>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</si>
  <si>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</si>
  <si>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</si>
  <si>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</si>
  <si>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</si>
  <si>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</si>
  <si>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12. Reclassify the document types - International report, Regional Report, National Report … (see wiki doc type)</t>
  </si>
  <si>
    <t>Status</t>
  </si>
  <si>
    <t>todo</t>
  </si>
  <si>
    <t>Carbonaceous</t>
  </si>
  <si>
    <t>NO3-</t>
  </si>
  <si>
    <t>Weather</t>
  </si>
  <si>
    <t>Priority needs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</si>
  <si>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</si>
  <si>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</si>
  <si>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</si>
  <si>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</si>
  <si>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</si>
  <si>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</si>
  <si>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</si>
  <si>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</si>
  <si>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</si>
  <si>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</si>
  <si>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</si>
  <si>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</si>
  <si>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</si>
  <si>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</si>
  <si>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</si>
  <si>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</si>
  <si>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</si>
  <si>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</si>
  <si>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</si>
  <si>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</si>
  <si>
    <t>Abbreviation</t>
  </si>
  <si>
    <t>Full Name</t>
  </si>
  <si>
    <t>AG</t>
  </si>
  <si>
    <t>Advisory Group</t>
  </si>
  <si>
    <t>ESA</t>
  </si>
  <si>
    <t>European Space Agency</t>
  </si>
  <si>
    <t>EPA</t>
  </si>
  <si>
    <t>Environmental Protection Agency</t>
  </si>
  <si>
    <t>NASA</t>
  </si>
  <si>
    <t>National Aeronautics and Space Administration</t>
  </si>
  <si>
    <t>GEO</t>
  </si>
  <si>
    <t>Group on Earth Observation</t>
  </si>
  <si>
    <t>GEOSS</t>
  </si>
  <si>
    <t>Global Earth Observation System of Systems</t>
  </si>
  <si>
    <t>SBA</t>
  </si>
  <si>
    <t>Societal Benefit Area</t>
  </si>
  <si>
    <t>UIC</t>
  </si>
  <si>
    <t>User Interface Committee</t>
  </si>
  <si>
    <t>WMO</t>
  </si>
  <si>
    <t>World Meteorological Institute</t>
  </si>
  <si>
    <t>WHO</t>
  </si>
  <si>
    <t>World Health Institute</t>
  </si>
  <si>
    <t>CDC</t>
  </si>
  <si>
    <t>Center for Disease Control</t>
  </si>
  <si>
    <t>HEI</t>
  </si>
  <si>
    <t>Health Effects Institute</t>
  </si>
  <si>
    <t>AQ</t>
  </si>
  <si>
    <t xml:space="preserve">Air Quality </t>
  </si>
  <si>
    <t xml:space="preserve">AQH </t>
  </si>
  <si>
    <t>Air Quality and Health</t>
  </si>
  <si>
    <t xml:space="preserve">EO </t>
  </si>
  <si>
    <t>Earth Observation</t>
  </si>
  <si>
    <t xml:space="preserve">ESIP </t>
  </si>
  <si>
    <t>Earth Science Information Partners</t>
  </si>
  <si>
    <t xml:space="preserve">TSP </t>
  </si>
  <si>
    <t>PM 10</t>
  </si>
  <si>
    <t>Sulfur Dioxide</t>
  </si>
  <si>
    <t>Nitrogen Dioxide</t>
  </si>
  <si>
    <t>Nitrogen Oxides</t>
  </si>
  <si>
    <t xml:space="preserve">CO </t>
  </si>
  <si>
    <t>Carbon Monoxide</t>
  </si>
  <si>
    <t>Volatile Organic Compounds</t>
  </si>
  <si>
    <t>Ammonia</t>
  </si>
  <si>
    <t>Persistant Organic Pollutants</t>
  </si>
  <si>
    <t xml:space="preserve">Formaldehyde </t>
  </si>
  <si>
    <t xml:space="preserve">AQI </t>
  </si>
  <si>
    <t>Air Quality Index</t>
  </si>
  <si>
    <t>Aerosol Optical Depth</t>
  </si>
  <si>
    <t>PM 2.5</t>
  </si>
  <si>
    <t>PM</t>
  </si>
  <si>
    <t>Particulate Matter</t>
  </si>
  <si>
    <t>PM less than  10 um in diameter</t>
  </si>
  <si>
    <t>PM less than  2.5 um in diameter</t>
  </si>
  <si>
    <t>Total Suspended Particulates, PM of any size</t>
  </si>
  <si>
    <t>CASAC</t>
  </si>
  <si>
    <t>Clean Air Scientific Advisory Committee</t>
  </si>
  <si>
    <t>GCI</t>
  </si>
  <si>
    <t>GEOSS Common Infrastructure</t>
  </si>
  <si>
    <t>ERG</t>
  </si>
  <si>
    <t>Eastern Research Group</t>
  </si>
  <si>
    <t>NAS</t>
  </si>
  <si>
    <t>International Global Atmospheric Chemistry</t>
  </si>
  <si>
    <t>CAPITA</t>
  </si>
  <si>
    <t>Center for Air Pollution Impact and Trend Analysis</t>
  </si>
  <si>
    <t>Ozone</t>
  </si>
  <si>
    <t>Air Pollution Monitoring in East Asia</t>
  </si>
  <si>
    <t>Ambient Air Quality Standard - China</t>
  </si>
  <si>
    <t>Environmental Protection Data in Taiwan</t>
  </si>
  <si>
    <t>Air Quality Monitoring Network of Hong Kong</t>
  </si>
  <si>
    <t xml:space="preserve">Macao Yearbook 2007 Meteorological </t>
  </si>
  <si>
    <t>AIRKorea Real-time Ambient Air Quality Dissemination System</t>
  </si>
  <si>
    <t>India UNEP.org/MALE</t>
  </si>
  <si>
    <t>Clean Air Drive Intensified - Thailand</t>
  </si>
  <si>
    <t>2002 National Air Quality Status Report</t>
  </si>
  <si>
    <t>Air Quality Monitoring in Singapore</t>
  </si>
  <si>
    <t>Review of air pollution and health impacts in Malaysia</t>
  </si>
  <si>
    <t xml:space="preserve">Network of ambient air quality monitoring stations - Indonesia </t>
  </si>
  <si>
    <t>Mongolia: State of the Environment</t>
  </si>
  <si>
    <t>Pollution in Brunei Darussalam</t>
  </si>
  <si>
    <t>The hydro meteorological service of Vietnam and its modernization plan</t>
  </si>
  <si>
    <t>Asia, Non-Southeast</t>
  </si>
  <si>
    <t>Status of Air Quality - Afganistan</t>
  </si>
  <si>
    <t>Atmosphere Monitoring of the Marsh Zones in Iraq to support sustainble development</t>
  </si>
  <si>
    <t>Bangaldesh Air Pollution Monitoring</t>
  </si>
  <si>
    <t>Clean Air Initiative for Asian Cities</t>
  </si>
  <si>
    <t>Air quality policy by country -Central Asia</t>
  </si>
  <si>
    <t xml:space="preserve">Sri Lanka Air Quality Monitoring </t>
  </si>
  <si>
    <t>Jordan to install air pollution monitoring devices in big cities</t>
  </si>
  <si>
    <t xml:space="preserve">Iran Air Quality Monitoring Program </t>
  </si>
  <si>
    <t>Eygyptian Environmental Affairs Agency - Air Quality</t>
  </si>
  <si>
    <t>Morocco to generalise pollution control to big cities by 2012</t>
  </si>
  <si>
    <t>Tunisia, South Korea partner to monitor air quality</t>
  </si>
  <si>
    <t>Air Quality Management in Lagos</t>
  </si>
  <si>
    <t>An Overview of Air Pollution in Urban areas of Tanzania</t>
  </si>
  <si>
    <t>International Seminar Urban Air Quality Management</t>
  </si>
  <si>
    <t>Air Quality Forecasts For China</t>
  </si>
  <si>
    <t>EMEP Monitoring Strategy Beyond 2009</t>
  </si>
  <si>
    <t>Focus on spatial coverage</t>
  </si>
  <si>
    <t>EMEP Monitoring Strategy 2010 - 2019</t>
  </si>
  <si>
    <t>European Exchange of Monitoring Information and State of AQ in 2007</t>
  </si>
  <si>
    <t>Top-down emission invent needs</t>
  </si>
  <si>
    <t>Improving Emission Inventories for Effective AQ Management Across N. America</t>
  </si>
  <si>
    <t>J</t>
  </si>
  <si>
    <t>E</t>
  </si>
  <si>
    <t xml:space="preserve">E </t>
  </si>
  <si>
    <t>IMPT for Europe/Objective to Define features of monitoring networks that allow for exposure</t>
  </si>
  <si>
    <t>E/J</t>
  </si>
  <si>
    <t xml:space="preserve">IMPT for Europe - Monitoring Assessment </t>
  </si>
  <si>
    <t>IMPT gives health indicator and measures needed</t>
  </si>
  <si>
    <t>Conclusions &amp; Recommendations : NARSTO Multi Pollutant Assessment</t>
  </si>
  <si>
    <t>PAPA-SAN Public Health and Air Pollution in Asia: Science Access on the Net (1980–2007)</t>
  </si>
  <si>
    <t>World Bank Ranking of cities by PM10</t>
  </si>
  <si>
    <t>Estimating the Public Health Benefits of Proposed Air Pollution Regulations</t>
  </si>
  <si>
    <t>Research Priorities for Airborne Particulate Matter</t>
  </si>
  <si>
    <t>Air Pollution In World Countries (PM10 Concentrations)</t>
  </si>
  <si>
    <t>Megacities and Atmospheric Pollution</t>
  </si>
  <si>
    <t>Will the Circle Be Unbroken: A History of the U.S. National Ambient Air Quality Standards</t>
  </si>
  <si>
    <t>Particulate Matter Science for Policy Makers</t>
  </si>
  <si>
    <t>Hemispheric Transport of Air Pollution 2007</t>
  </si>
  <si>
    <t>IGACO Report GAW 159</t>
  </si>
  <si>
    <t>Chpt. 17 Urban Air Pollution - Comparative Quantification of Health Risks</t>
  </si>
  <si>
    <t>Frameworks For Regional Co-operation on Air Pollution:A Review of International Experience</t>
  </si>
  <si>
    <t>N.America</t>
  </si>
  <si>
    <t>Has Observations</t>
  </si>
  <si>
    <t>Has Needs</t>
  </si>
  <si>
    <t>All References</t>
  </si>
  <si>
    <t>1,15,23,25,31,32,52,53,54,55,56,57,58,64,67,68,69,70</t>
  </si>
  <si>
    <t>65,71,72,73,90,91</t>
  </si>
  <si>
    <t>19,20,29,39,41,50,51,74,75,76,77,78,79,80,81,82,83,84,86,87,88,89,92,93,97</t>
  </si>
  <si>
    <t>3,4,6,9,35,37,60,61,62,63,94</t>
  </si>
  <si>
    <t>2,10,11,13,14,16,17,18,21,33,34,45,46,47,59,98,99,103,105,106,107</t>
  </si>
  <si>
    <t>48,66,108</t>
  </si>
  <si>
    <t>Regions</t>
  </si>
  <si>
    <t>All Refs</t>
  </si>
  <si>
    <t>15,23,52,64,67,68,69</t>
  </si>
  <si>
    <t>19,50,51,74,75,76,77,78,79,80,81,82,83,84,86,88,89,92,93</t>
  </si>
  <si>
    <t>41,51</t>
  </si>
  <si>
    <t>6,60,61,62,94</t>
  </si>
  <si>
    <t>13,14,18</t>
  </si>
  <si>
    <t>13,14</t>
  </si>
  <si>
    <t>8,22,28,</t>
  </si>
  <si>
    <t>8,22,26,28,27,43,44</t>
  </si>
  <si>
    <t>43,44,95</t>
  </si>
  <si>
    <t>Docs with Observations</t>
  </si>
  <si>
    <t>Docs with Needs</t>
  </si>
  <si>
    <t>1,25,31,52,53,56,57,70</t>
  </si>
  <si>
    <t>72,73</t>
  </si>
  <si>
    <t>20,86</t>
  </si>
  <si>
    <t>20,74,87,89</t>
  </si>
  <si>
    <t>20,29,39,41,50,74,82,86,87,88,92,93</t>
  </si>
  <si>
    <t>20,29,41,84</t>
  </si>
  <si>
    <t>19,20,84,86,88</t>
  </si>
  <si>
    <t>9,62,94</t>
  </si>
  <si>
    <t>6,9,62</t>
  </si>
  <si>
    <t>3,4,6,9,35,37,60,61,62,63</t>
  </si>
  <si>
    <t>3,4,9,35</t>
  </si>
  <si>
    <t>6,94</t>
  </si>
  <si>
    <t>6,9,60,61,94</t>
  </si>
  <si>
    <t>10,11,17,18,34,45,59</t>
  </si>
  <si>
    <t>11,17,18,45,59</t>
  </si>
  <si>
    <t>2,10,11,14,17,18,33,34,45,59</t>
  </si>
  <si>
    <t>2,10,11,14,33,34,59</t>
  </si>
  <si>
    <t>18,45,59</t>
  </si>
  <si>
    <t>11,17,18,45,46,59</t>
  </si>
  <si>
    <t>11,13,17,18,34,45,59</t>
  </si>
  <si>
    <t>7,26,36,38,40,95</t>
  </si>
  <si>
    <t>7,26,38,40,42,95</t>
  </si>
  <si>
    <t>7,8,12,26,36,38,40,42</t>
  </si>
  <si>
    <t>7,8,12,26,36</t>
  </si>
  <si>
    <t>26,40</t>
  </si>
  <si>
    <t>26,27,38,40,42,43,44,95</t>
  </si>
  <si>
    <t>7,26,40,42,43,95</t>
  </si>
  <si>
    <t>32,52,53,56,58,64,68</t>
  </si>
  <si>
    <t>19,39,50,51,74,75,76,77,78,79,80,81,83,84,86,88,89,92</t>
  </si>
  <si>
    <t>19,39,50,51,74,75,76,77,78,79,80,81,84,86,88</t>
  </si>
  <si>
    <t>19,39,50,74,75,76,77,79,80,81,83,84,88,89,92</t>
  </si>
  <si>
    <t>39,74,75,77,80,81,82,83,84,86,88,92,93</t>
  </si>
  <si>
    <t>14,17,18</t>
  </si>
  <si>
    <t>13,17,18</t>
  </si>
  <si>
    <t>7,8,12,22,26,27,28,36,38,40,42,43,44,95,96,100,101,102,104</t>
  </si>
  <si>
    <t>8,26,27,43,95</t>
  </si>
  <si>
    <t>Docs with Measured Parameters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</si>
</sst>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64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8.25"/>
      <color indexed="8"/>
      <name val="Arial"/>
      <family val="0"/>
    </font>
    <font>
      <sz val="8.5"/>
      <color indexed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7.8"/>
      <color indexed="8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"/>
      <color indexed="8"/>
      <name val="Verdana"/>
      <family val="0"/>
    </font>
    <font>
      <sz val="10.5"/>
      <color indexed="8"/>
      <name val="Verdana"/>
      <family val="0"/>
    </font>
    <font>
      <b/>
      <sz val="11.75"/>
      <color indexed="8"/>
      <name val="Verdana"/>
      <family val="0"/>
    </font>
    <font>
      <b/>
      <sz val="10"/>
      <name val="Times New Roman"/>
      <family val="0"/>
    </font>
    <font>
      <sz val="12"/>
      <color indexed="8"/>
      <name val="Verdana"/>
      <family val="0"/>
    </font>
    <font>
      <b/>
      <sz val="16"/>
      <color indexed="8"/>
      <name val="Verdana"/>
      <family val="0"/>
    </font>
    <font>
      <sz val="16"/>
      <color indexed="8"/>
      <name val="Verdana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27"/>
      <color indexed="8"/>
      <name val="Verdana"/>
      <family val="0"/>
    </font>
    <font>
      <sz val="15"/>
      <color indexed="8"/>
      <name val="Verdana"/>
      <family val="0"/>
    </font>
    <font>
      <sz val="29"/>
      <color indexed="8"/>
      <name val="Verdana"/>
      <family val="0"/>
    </font>
    <font>
      <b/>
      <sz val="29"/>
      <color indexed="8"/>
      <name val="Verdana"/>
      <family val="0"/>
    </font>
    <font>
      <b/>
      <sz val="32.5"/>
      <color indexed="8"/>
      <name val="Verdana"/>
      <family val="0"/>
    </font>
    <font>
      <sz val="24.8"/>
      <color indexed="8"/>
      <name val="Verdana"/>
      <family val="0"/>
    </font>
    <font>
      <b/>
      <sz val="10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7.75"/>
      <color indexed="8"/>
      <name val="Verdana"/>
      <family val="0"/>
    </font>
    <font>
      <b/>
      <sz val="18.5"/>
      <color indexed="8"/>
      <name val="Verdana"/>
      <family val="0"/>
    </font>
    <font>
      <sz val="5"/>
      <color indexed="8"/>
      <name val="Verdana"/>
      <family val="0"/>
    </font>
    <font>
      <b/>
      <sz val="16.75"/>
      <color indexed="8"/>
      <name val="Verdana"/>
      <family val="0"/>
    </font>
    <font>
      <sz val="13.55"/>
      <color indexed="8"/>
      <name val="Verdana"/>
      <family val="0"/>
    </font>
    <font>
      <sz val="13.8"/>
      <color indexed="8"/>
      <name val="Verdana"/>
      <family val="0"/>
    </font>
    <font>
      <b/>
      <sz val="17"/>
      <color indexed="8"/>
      <name val="Verdana"/>
      <family val="0"/>
    </font>
    <font>
      <sz val="29.75"/>
      <color indexed="8"/>
      <name val="Verdana"/>
      <family val="0"/>
    </font>
    <font>
      <b/>
      <sz val="29.75"/>
      <color indexed="8"/>
      <name val="Verdana"/>
      <family val="0"/>
    </font>
    <font>
      <sz val="11"/>
      <color indexed="8"/>
      <name val="Verdana"/>
      <family val="0"/>
    </font>
    <font>
      <b/>
      <sz val="10.5"/>
      <color indexed="8"/>
      <name val="Verdana"/>
      <family val="0"/>
    </font>
    <font>
      <b/>
      <sz val="12"/>
      <color indexed="8"/>
      <name val="Verdana"/>
      <family val="0"/>
    </font>
    <font>
      <sz val="9.75"/>
      <color indexed="8"/>
      <name val="Verdana"/>
      <family val="0"/>
    </font>
    <font>
      <sz val="8.95"/>
      <color indexed="8"/>
      <name val="Verdana"/>
      <family val="0"/>
    </font>
    <font>
      <b/>
      <sz val="14.75"/>
      <color indexed="8"/>
      <name val="Arial"/>
      <family val="0"/>
    </font>
    <font>
      <sz val="10"/>
      <name val="Verdana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8.7"/>
      <color indexed="8"/>
      <name val="Arial"/>
      <family val="0"/>
    </font>
    <font>
      <sz val="22.25"/>
      <color indexed="8"/>
      <name val="Arial"/>
      <family val="0"/>
    </font>
    <font>
      <b/>
      <sz val="22.25"/>
      <color indexed="8"/>
      <name val="Arial"/>
      <family val="0"/>
    </font>
    <font>
      <b/>
      <sz val="26.75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"/>
      <color indexed="8"/>
      <name val="Arial"/>
      <family val="0"/>
    </font>
    <font>
      <b/>
      <sz val="9.5"/>
      <color indexed="8"/>
      <name val="Arial"/>
      <family val="0"/>
    </font>
    <font>
      <sz val="10.1"/>
      <color indexed="8"/>
      <name val="Arial"/>
      <family val="0"/>
    </font>
    <font>
      <sz val="9.2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20" applyAlignment="1" applyProtection="1">
      <alignment/>
      <protection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20" applyFont="1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0" fillId="0" borderId="0" xfId="21" applyFont="1" applyBorder="1">
      <alignment/>
      <protection/>
    </xf>
    <xf numFmtId="0" fontId="10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4" fillId="0" borderId="0" xfId="21" applyNumberFormat="1" applyFont="1" applyBorder="1" applyAlignment="1">
      <alignment horizontal="right"/>
      <protection/>
    </xf>
    <xf numFmtId="3" fontId="15" fillId="0" borderId="0" xfId="21" applyNumberFormat="1" applyFont="1" applyBorder="1" applyAlignment="1">
      <alignment horizontal="right"/>
      <protection/>
    </xf>
    <xf numFmtId="3" fontId="15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50" fillId="0" borderId="0" xfId="21" applyFont="1" applyBorder="1">
      <alignment/>
      <protection/>
    </xf>
    <xf numFmtId="3" fontId="50" fillId="0" borderId="0" xfId="21" applyNumberFormat="1" applyFont="1" applyBorder="1">
      <alignment/>
      <protection/>
    </xf>
    <xf numFmtId="0" fontId="50" fillId="0" borderId="0" xfId="21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0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4"/>
          <c:w val="0.951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'Monitoring Sites by Country'!$B$2:$B$8</c:f>
              <c:strCache/>
            </c:strRef>
          </c:cat>
          <c:val>
            <c:numRef>
              <c:f>'Monitoring Sites by Country'!$E$2:$E$8</c:f>
              <c:numCache/>
            </c:numRef>
          </c:val>
        </c:ser>
        <c:axId val="17093640"/>
        <c:axId val="19625033"/>
      </c:bar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093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41175"/>
          <c:y val="0.247"/>
          <c:w val="0.1555"/>
          <c:h val="0.67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564"/>
          <c:w val="0.01825"/>
          <c:h val="0.045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4075"/>
          <c:y val="0.242"/>
          <c:w val="0.164"/>
          <c:h val="0.682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8"/>
          <c:y val="0.56125"/>
          <c:w val="0.01975"/>
          <c:h val="0.043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0" b="1" i="0" u="none" baseline="0">
                <a:solidFill>
                  <a:srgbClr val="000000"/>
                </a:solidFill>
              </a:rPr>
              <a:t>Frequency of EO Measurement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9"/>
          <c:w val="0.93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Param usage'!$U$1:$BE$1</c:f>
              <c:strCache/>
            </c:strRef>
          </c:cat>
          <c:val>
            <c:numRef>
              <c:f>'Overall Param usage'!$U$92:$BD$92</c:f>
              <c:numCache/>
            </c:numRef>
          </c:val>
        </c:ser>
        <c:axId val="18786544"/>
        <c:axId val="34861169"/>
      </c:bar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34861169"/>
        <c:crosses val="autoZero"/>
        <c:auto val="1"/>
        <c:lblOffset val="100"/>
        <c:tickLblSkip val="1"/>
        <c:noMultiLvlLbl val="0"/>
      </c:catAx>
      <c:valAx>
        <c:axId val="3486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00" b="1" i="0" u="none" baseline="0"/>
                  <a:t># of Docs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2900" b="0" i="0" u="none" baseline="0">
                <a:solidFill>
                  <a:srgbClr val="000000"/>
                </a:solidFill>
              </a:defRPr>
            </a:pPr>
          </a:p>
        </c:txPr>
        <c:crossAx val="1878654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95375"/>
          <c:w val="0.158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Document Source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31"/>
          <c:w val="0.911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usage'!$D$107:$D$113</c:f>
              <c:strCache/>
            </c:strRef>
          </c:cat>
          <c:val>
            <c:numRef>
              <c:f>'Overall Param usage'!$F$107:$F$113</c:f>
              <c:numCache/>
            </c:numRef>
          </c:val>
        </c:ser>
        <c:axId val="45315066"/>
        <c:axId val="5182411"/>
      </c:bar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82411"/>
        <c:crosses val="autoZero"/>
        <c:auto val="1"/>
        <c:lblOffset val="100"/>
        <c:tickLblSkip val="1"/>
        <c:noMultiLvlLbl val="0"/>
      </c:catAx>
      <c:valAx>
        <c:axId val="518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315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AQ Observation Category</a:t>
            </a:r>
          </a:p>
        </c:rich>
      </c:tx>
      <c:layout>
        <c:manualLayout>
          <c:xMode val="factor"/>
          <c:yMode val="factor"/>
          <c:x val="0.038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4"/>
          <c:w val="0.93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usage'!$G$1:$J$1</c:f>
              <c:strCache/>
            </c:strRef>
          </c:cat>
          <c:val>
            <c:numRef>
              <c:f>'Overall Param usage'!$G$114:$J$114</c:f>
              <c:numCache/>
            </c:numRef>
          </c:val>
        </c:ser>
        <c:axId val="46641700"/>
        <c:axId val="17122117"/>
      </c:bar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17122117"/>
        <c:crosses val="autoZero"/>
        <c:auto val="1"/>
        <c:lblOffset val="100"/>
        <c:tickLblSkip val="1"/>
        <c:noMultiLvlLbl val="0"/>
      </c:catAx>
      <c:valAx>
        <c:axId val="1712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64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Observation Parameters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6025"/>
          <c:w val="0.924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usage'!$U$1:$AK$1</c:f>
              <c:strCache/>
            </c:strRef>
          </c:cat>
          <c:val>
            <c:numRef>
              <c:f>'Overall Param usage'!$U$105:$AK$105</c:f>
              <c:numCache/>
            </c:numRef>
          </c:val>
        </c:ser>
        <c:axId val="19881326"/>
        <c:axId val="44714207"/>
      </c:bar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44714207"/>
        <c:crosses val="autoZero"/>
        <c:auto val="1"/>
        <c:lblOffset val="100"/>
        <c:tickLblSkip val="1"/>
        <c:noMultiLvlLbl val="0"/>
      </c:catAx>
      <c:valAx>
        <c:axId val="44714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88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Africa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75"/>
          <c:y val="0.403"/>
          <c:w val="0.32775"/>
          <c:h val="0.4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usage'!$U$107:$AC$107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29"/>
          <c:w val="0.19425"/>
          <c:h val="0.6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Asia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558"/>
          <c:w val="0.149"/>
          <c:h val="0.25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usage'!$U$109:$AC$109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3175"/>
          <c:w val="0.24125"/>
          <c:h val="0.6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43675"/>
          <c:w val="0.39225"/>
          <c:h val="0.50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usage'!$U$110:$AC$110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33325"/>
          <c:w val="0.185"/>
          <c:h val="0.6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International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49375"/>
          <c:w val="0.46775"/>
          <c:h val="0.4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usage'!$U$111:$AC$111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335"/>
          <c:w val="0.21925"/>
          <c:h val="0.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41175"/>
          <c:y val="0.247"/>
          <c:w val="0.1555"/>
          <c:h val="0.6775"/>
        </c:manualLayout>
      </c:layout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564"/>
          <c:w val="0.01825"/>
          <c:h val="0.045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44225"/>
          <c:w val="0.4025"/>
          <c:h val="0.49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usage'!$U$110:$AC$110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33675"/>
          <c:w val="0.18775"/>
          <c:h val="0.6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Non-N.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45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4945"/>
          <c:w val="0.29"/>
          <c:h val="0.4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usage'!$U$115:$AC$115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33175"/>
          <c:w val="0.23825"/>
          <c:h val="0.6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44075"/>
          <c:w val="0.40625"/>
          <c:h val="0.50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usage'!$U$112:$AC$112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33825"/>
          <c:w val="0.1885"/>
          <c:h val="0.6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15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4435"/>
          <c:w val="0.33675"/>
          <c:h val="0.47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usage'!$U$112:$AC$112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33325"/>
          <c:w val="0.16775"/>
          <c:h val="0.6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0" b="1" i="0" u="none" baseline="0">
                <a:solidFill>
                  <a:srgbClr val="000000"/>
                </a:solidFill>
              </a:rPr>
              <a:t>Frequency of EO Measurement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5"/>
          <c:w val="0.934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6"/>
              <c:pt idx="0">
                <c:v>SO2</c:v>
              </c:pt>
              <c:pt idx="1">
                <c:v>NO2</c:v>
              </c:pt>
              <c:pt idx="2">
                <c:v>NOx</c:v>
              </c:pt>
              <c:pt idx="3">
                <c:v>CO</c:v>
              </c:pt>
              <c:pt idx="4">
                <c:v>O3</c:v>
              </c:pt>
              <c:pt idx="5">
                <c:v>VOC</c:v>
              </c:pt>
              <c:pt idx="6">
                <c:v>PM10</c:v>
              </c:pt>
              <c:pt idx="7">
                <c:v>PM2.5</c:v>
              </c:pt>
              <c:pt idx="8">
                <c:v>Lead</c:v>
              </c:pt>
              <c:pt idx="9">
                <c:v>Aer. Carbon</c:v>
              </c:pt>
              <c:pt idx="10">
                <c:v>TSP</c:v>
              </c:pt>
              <c:pt idx="11">
                <c:v>AOD</c:v>
              </c:pt>
              <c:pt idx="12">
                <c:v>HNO3</c:v>
              </c:pt>
              <c:pt idx="13">
                <c:v>POPs</c:v>
              </c:pt>
              <c:pt idx="14">
                <c:v>HCHO</c:v>
              </c:pt>
              <c:pt idx="15">
                <c:v>AQI</c:v>
              </c:pt>
              <c:pt idx="16">
                <c:v>Weather</c:v>
              </c:pt>
              <c:pt idx="17">
                <c:v>RH</c:v>
              </c:pt>
              <c:pt idx="18">
                <c:v>T </c:v>
              </c:pt>
              <c:pt idx="19">
                <c:v>Precipitation</c:v>
              </c:pt>
              <c:pt idx="20">
                <c:v>Wind Speed</c:v>
              </c:pt>
              <c:pt idx="21">
                <c:v>Clouds</c:v>
              </c:pt>
              <c:pt idx="22">
                <c:v>Demographic</c:v>
              </c:pt>
              <c:pt idx="23">
                <c:v>Topography</c:v>
              </c:pt>
              <c:pt idx="24">
                <c:v>PBL</c:v>
              </c:pt>
              <c:pt idx="25">
                <c:v>Pressure</c:v>
              </c:pt>
              <c:pt idx="26">
                <c:v>Surface rough</c:v>
              </c:pt>
              <c:pt idx="27">
                <c:v>Albedo</c:v>
              </c:pt>
              <c:pt idx="28">
                <c:v>Economics</c:v>
              </c:pt>
              <c:pt idx="29">
                <c:v>Photosynthetic activity</c:v>
              </c:pt>
              <c:pt idx="30">
                <c:v>Leaf Area Index</c:v>
              </c:pt>
              <c:pt idx="31">
                <c:v>Solar Radiation</c:v>
              </c:pt>
              <c:pt idx="32">
                <c:v>Land use(rural)</c:v>
              </c:pt>
              <c:pt idx="33">
                <c:v>Soil moisture</c:v>
              </c:pt>
              <c:pt idx="34">
                <c:v>Land Cover</c:v>
              </c:pt>
              <c:pt idx="35">
                <c:v>Turbulence Params</c:v>
              </c:pt>
            </c:strLit>
          </c:cat>
          <c:val>
            <c:numLit>
              <c:ptCount val="36"/>
              <c:pt idx="0">
                <c:v>23</c:v>
              </c:pt>
              <c:pt idx="1">
                <c:v>21</c:v>
              </c:pt>
              <c:pt idx="2">
                <c:v>9</c:v>
              </c:pt>
              <c:pt idx="3">
                <c:v>17</c:v>
              </c:pt>
              <c:pt idx="4">
                <c:v>21</c:v>
              </c:pt>
              <c:pt idx="5">
                <c:v>7</c:v>
              </c:pt>
              <c:pt idx="6">
                <c:v>20</c:v>
              </c:pt>
              <c:pt idx="7">
                <c:v>14</c:v>
              </c:pt>
              <c:pt idx="8">
                <c:v>4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2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2</c:v>
              </c:pt>
              <c:pt idx="17">
                <c:v>6</c:v>
              </c:pt>
              <c:pt idx="18">
                <c:v>6</c:v>
              </c:pt>
              <c:pt idx="19">
                <c:v>1</c:v>
              </c:pt>
              <c:pt idx="20">
                <c:v>3</c:v>
              </c:pt>
              <c:pt idx="21">
                <c:v>2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2</c:v>
              </c:pt>
              <c:pt idx="26">
                <c:v>1</c:v>
              </c:pt>
              <c:pt idx="27">
                <c:v>2</c:v>
              </c:pt>
              <c:pt idx="28">
                <c:v>0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</c:ser>
        <c:axId val="66883544"/>
        <c:axId val="65080985"/>
      </c:bar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5080985"/>
        <c:crosses val="autoZero"/>
        <c:auto val="1"/>
        <c:lblOffset val="100"/>
        <c:tickLblSkip val="1"/>
        <c:noMultiLvlLbl val="0"/>
      </c:catAx>
      <c:valAx>
        <c:axId val="6508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75" b="1" i="0" u="none" baseline="0"/>
                  <a:t># of Docs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2975" b="0" i="0" u="none" baseline="0">
                <a:solidFill>
                  <a:srgbClr val="000000"/>
                </a:solidFill>
              </a:defRPr>
            </a:pPr>
          </a:p>
        </c:txPr>
        <c:crossAx val="6688354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96075"/>
          <c:w val="0.158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56"/>
          <c:w val="0.9127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usage'!$D$107:$D$113</c:f>
              <c:strCache/>
            </c:strRef>
          </c:cat>
          <c:val>
            <c:numRef>
              <c:f>'Overall Param usage'!$S$107:$S$113</c:f>
              <c:numCache/>
            </c:numRef>
          </c:val>
        </c:ser>
        <c:axId val="48857954"/>
        <c:axId val="37068403"/>
      </c:barChart>
      <c:cat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068403"/>
        <c:crosses val="autoZero"/>
        <c:auto val="1"/>
        <c:lblOffset val="100"/>
        <c:tickLblSkip val="1"/>
        <c:noMultiLvlLbl val="0"/>
      </c:catAx>
      <c:valAx>
        <c:axId val="3706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85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Observations and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55"/>
          <c:w val="0.9122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Observations</c:v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usage'!$D$107:$D$113</c:f>
              <c:strCache/>
            </c:strRef>
          </c:cat>
          <c:val>
            <c:numRef>
              <c:f>'Overall Param usage'!$K$107:$K$113</c:f>
              <c:numCache/>
            </c:numRef>
          </c:val>
        </c:ser>
        <c:ser>
          <c:idx val="0"/>
          <c:order val="1"/>
          <c:tx>
            <c:v>Needs</c:v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usage'!$D$107:$D$113</c:f>
              <c:strCache/>
            </c:strRef>
          </c:cat>
          <c:val>
            <c:numRef>
              <c:f>'Overall Param usage'!$S$107:$S$113</c:f>
              <c:numCache/>
            </c:numRef>
          </c:val>
        </c:ser>
        <c:axId val="65180172"/>
        <c:axId val="49750637"/>
      </c:bar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750637"/>
        <c:crosses val="autoZero"/>
        <c:auto val="1"/>
        <c:lblOffset val="100"/>
        <c:tickLblSkip val="1"/>
        <c:noMultiLvlLbl val="0"/>
      </c:catAx>
      <c:valAx>
        <c:axId val="4975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180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25"/>
          <c:y val="0.935"/>
          <c:w val="0.343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Frequency of Air Pollutant Measure 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9575"/>
          <c:w val="0.963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'Parameter list'!$A$2:$A$51</c:f>
              <c:strCache/>
            </c:strRef>
          </c:cat>
          <c:val>
            <c:numRef>
              <c:f>'Parameter list'!$B$2:$B$51</c:f>
              <c:numCache/>
            </c:numRef>
          </c:val>
        </c:ser>
        <c:axId val="45102550"/>
        <c:axId val="3269767"/>
      </c:bar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69767"/>
        <c:crosses val="autoZero"/>
        <c:auto val="1"/>
        <c:lblOffset val="100"/>
        <c:tickLblSkip val="1"/>
        <c:noMultiLvlLbl val="0"/>
      </c:catAx>
      <c:valAx>
        <c:axId val="326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# of Docs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10255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75"/>
          <c:y val="0.127"/>
          <c:w val="0.974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/>
            </c:strRef>
          </c:cat>
          <c:val>
            <c:numRef>
              <c:f>'Parameter list'!$I$2:$I$18</c:f>
              <c:numCache/>
            </c:numRef>
          </c:val>
        </c:ser>
        <c:axId val="29427904"/>
        <c:axId val="63524545"/>
      </c:bar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524545"/>
        <c:crosses val="autoZero"/>
        <c:auto val="1"/>
        <c:lblOffset val="100"/>
        <c:tickLblSkip val="1"/>
        <c:noMultiLvlLbl val="0"/>
      </c:catAx>
      <c:valAx>
        <c:axId val="635245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427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89325"/>
          <c:w val="0.80275"/>
          <c:h val="0.1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35"/>
          <c:w val="0.940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  <c:ser>
          <c:idx val="1"/>
          <c:order val="1"/>
          <c:tx>
            <c:v>Asia</c:v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2"/>
          <c:order val="2"/>
          <c:tx>
            <c:v>Europe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3"/>
          <c:order val="3"/>
          <c:tx>
            <c:v>N. Am. </c:v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4"/>
          <c:order val="4"/>
          <c:tx>
            <c:v>S. Am.</c:v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axId val="34849994"/>
        <c:axId val="45214491"/>
      </c:barChart>
      <c:cat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4491"/>
        <c:crosses val="autoZero"/>
        <c:auto val="1"/>
        <c:lblOffset val="100"/>
        <c:tickLblSkip val="1"/>
        <c:noMultiLvlLbl val="0"/>
      </c:catAx>
      <c:valAx>
        <c:axId val="452144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84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9455"/>
          <c:w val="0.297"/>
          <c:h val="0.04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41175"/>
          <c:y val="0.24725"/>
          <c:w val="0.1555"/>
          <c:h val="0.677"/>
        </c:manualLayout>
      </c:layout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56275"/>
          <c:w val="0.01825"/>
          <c:h val="0.045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25"/>
          <c:y val="0.24775"/>
          <c:w val="0.31475"/>
          <c:h val="0.68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06225"/>
          <c:w val="0.1885"/>
          <c:h val="0.937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25225"/>
          <c:w val="0.31325"/>
          <c:h val="0.6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0595"/>
          <c:w val="0.188"/>
          <c:h val="0.940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2525"/>
          <c:w val="0.314"/>
          <c:h val="0.6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06175"/>
          <c:w val="0.188"/>
          <c:h val="0.938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252"/>
          <c:w val="0.315"/>
          <c:h val="0.6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0615"/>
          <c:w val="0.18775"/>
          <c:h val="0.938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2525"/>
          <c:w val="0.31425"/>
          <c:h val="0.6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/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/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/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/>
              </a:ln>
            </c:spPr>
          </c:dPt>
          <c:dPt>
            <c:idx val="26"/>
            <c:spPr>
              <a:solidFill>
                <a:srgbClr val="003300"/>
              </a:solidFill>
              <a:ln w="12700">
                <a:solidFill/>
              </a:ln>
            </c:spPr>
          </c:dPt>
          <c:dPt>
            <c:idx val="27"/>
            <c:spPr>
              <a:solidFill>
                <a:srgbClr val="333300"/>
              </a:solidFill>
              <a:ln w="12700">
                <a:solidFill/>
              </a:ln>
            </c:spPr>
          </c:dPt>
          <c:dPt>
            <c:idx val="28"/>
            <c:spPr>
              <a:solidFill>
                <a:srgbClr val="993300"/>
              </a:solidFill>
              <a:ln w="12700">
                <a:solidFill/>
              </a:ln>
            </c:spPr>
          </c:dPt>
          <c:dPt>
            <c:idx val="29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30"/>
            <c:spPr>
              <a:solidFill>
                <a:srgbClr val="333399"/>
              </a:solidFill>
              <a:ln w="12700">
                <a:solidFill/>
              </a:ln>
            </c:spPr>
          </c:dPt>
          <c:dPt>
            <c:idx val="31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3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3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4"/>
            <c:spPr>
              <a:solidFill>
                <a:srgbClr val="DD0806"/>
              </a:solidFill>
              <a:ln w="12700">
                <a:solidFill/>
              </a:ln>
            </c:spPr>
          </c:dPt>
          <c:dPt>
            <c:idx val="35"/>
            <c:spPr>
              <a:solidFill>
                <a:srgbClr val="1FB714"/>
              </a:solidFill>
              <a:ln w="12700">
                <a:solidFill/>
              </a:ln>
            </c:spPr>
          </c:dPt>
          <c:dPt>
            <c:idx val="36"/>
            <c:spPr>
              <a:solidFill>
                <a:srgbClr val="0000D4"/>
              </a:solidFill>
              <a:ln w="12700">
                <a:solidFill/>
              </a:ln>
            </c:spPr>
          </c:dPt>
          <c:dPt>
            <c:idx val="37"/>
            <c:spPr>
              <a:solidFill>
                <a:srgbClr val="FCF305"/>
              </a:solidFill>
              <a:ln w="12700">
                <a:solidFill/>
              </a:ln>
            </c:spPr>
          </c:dPt>
          <c:dPt>
            <c:idx val="38"/>
            <c:spPr>
              <a:solidFill>
                <a:srgbClr val="F20884"/>
              </a:solidFill>
              <a:ln w="12700">
                <a:solidFill/>
              </a:ln>
            </c:spPr>
          </c:dPt>
          <c:dPt>
            <c:idx val="39"/>
            <c:spPr>
              <a:solidFill>
                <a:srgbClr val="00ABEA"/>
              </a:solidFill>
              <a:ln w="12700">
                <a:solidFill/>
              </a:ln>
            </c:spPr>
          </c:dPt>
          <c:dPt>
            <c:idx val="40"/>
            <c:spPr>
              <a:solidFill>
                <a:srgbClr val="900000"/>
              </a:solidFill>
              <a:ln w="12700">
                <a:solidFill/>
              </a:ln>
            </c:spPr>
          </c:dPt>
          <c:dPt>
            <c:idx val="41"/>
            <c:spPr>
              <a:solidFill>
                <a:srgbClr val="006411"/>
              </a:solidFill>
              <a:ln w="12700">
                <a:solidFill/>
              </a:ln>
            </c:spPr>
          </c:dPt>
          <c:dPt>
            <c:idx val="42"/>
            <c:spPr>
              <a:solidFill>
                <a:srgbClr val="000090"/>
              </a:solidFill>
              <a:ln w="12700">
                <a:solidFill/>
              </a:ln>
            </c:spPr>
          </c:dPt>
          <c:dPt>
            <c:idx val="43"/>
            <c:spPr>
              <a:solidFill>
                <a:srgbClr val="90713A"/>
              </a:solidFill>
              <a:ln w="12700">
                <a:solidFill/>
              </a:ln>
            </c:spPr>
          </c:dPt>
          <c:dPt>
            <c:idx val="44"/>
            <c:spPr>
              <a:solidFill>
                <a:srgbClr val="4600A5"/>
              </a:solidFill>
              <a:ln w="12700">
                <a:solidFill/>
              </a:ln>
            </c:spPr>
          </c:dPt>
          <c:dPt>
            <c:idx val="45"/>
            <c:spPr>
              <a:solidFill>
                <a:srgbClr val="008080"/>
              </a:solidFill>
              <a:ln w="12700">
                <a:solidFill/>
              </a:ln>
            </c:spPr>
          </c:dPt>
          <c:dPt>
            <c:idx val="46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7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8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49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06175"/>
          <c:w val="0.18775"/>
          <c:h val="0.938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"/>
          <c:w val="0.949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Param usage'!$AL$1:$BD$1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4277236"/>
        <c:axId val="38495125"/>
      </c:barChart>
      <c:catAx>
        <c:axId val="427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495125"/>
        <c:crosses val="autoZero"/>
        <c:auto val="1"/>
        <c:lblOffset val="100"/>
        <c:tickLblSkip val="1"/>
        <c:noMultiLvlLbl val="0"/>
      </c:catAx>
      <c:valAx>
        <c:axId val="3849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7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675"/>
          <c:w val="0.900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'Health (update)'!$P$2:$P$7</c:f>
              <c:strCache/>
            </c:strRef>
          </c:cat>
          <c:val>
            <c:numRef>
              <c:f>'Health (update)'!$Q$2:$Q$7</c:f>
              <c:numCache/>
            </c:numRef>
          </c:val>
        </c:ser>
        <c:axId val="10911806"/>
        <c:axId val="31097391"/>
      </c:bar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097391"/>
        <c:crosses val="autoZero"/>
        <c:auto val="1"/>
        <c:lblOffset val="100"/>
        <c:tickLblSkip val="1"/>
        <c:noMultiLvlLbl val="0"/>
      </c:catAx>
      <c:valAx>
        <c:axId val="310973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911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5275"/>
          <c:w val="0.06325"/>
          <c:h val="0.04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975"/>
          <c:w val="0.943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Param usage'!$U$1:$AJ$1</c:f>
              <c:strCache>
                <c:ptCount val="1"/>
                <c:pt idx="0">
                  <c:v>SO2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11441064"/>
        <c:axId val="35860713"/>
      </c:barChart>
      <c:catAx>
        <c:axId val="1144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860713"/>
        <c:crosses val="autoZero"/>
        <c:auto val="1"/>
        <c:lblOffset val="100"/>
        <c:tickLblSkip val="1"/>
        <c:noMultiLvlLbl val="0"/>
      </c:catAx>
      <c:valAx>
        <c:axId val="3586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44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1875"/>
          <c:w val="0.940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Param usage'!$AL$1:$BD$1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54310962"/>
        <c:axId val="19036611"/>
      </c:barChart>
      <c:catAx>
        <c:axId val="5431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036611"/>
        <c:crosses val="autoZero"/>
        <c:auto val="1"/>
        <c:lblOffset val="100"/>
        <c:tickLblSkip val="1"/>
        <c:noMultiLvlLbl val="0"/>
      </c:catAx>
      <c:valAx>
        <c:axId val="19036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31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45"/>
          <c:w val="0.933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/>
            </c:numRef>
          </c:val>
        </c:ser>
        <c:ser>
          <c:idx val="1"/>
          <c:order val="1"/>
          <c:tx>
            <c:v>Emissions</c:v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37111772"/>
        <c:axId val="65570493"/>
      </c:barChart>
      <c:catAx>
        <c:axId val="3711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>
            <c:manualLayout>
              <c:xMode val="factor"/>
              <c:yMode val="factor"/>
              <c:x val="-0.09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0493"/>
        <c:crosses val="autoZero"/>
        <c:auto val="1"/>
        <c:lblOffset val="100"/>
        <c:tickLblSkip val="1"/>
        <c:noMultiLvlLbl val="0"/>
      </c:catAx>
      <c:valAx>
        <c:axId val="6557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1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05625"/>
          <c:w val="0.242"/>
          <c:h val="0.045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Number of Stations per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525"/>
          <c:w val="0.962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/>
            </c:strRef>
          </c:cat>
          <c:val>
            <c:numRef>
              <c:f>'Country Staton Params'!$E$156:$E$161</c:f>
              <c:numCache/>
            </c:numRef>
          </c:val>
        </c:ser>
        <c:axId val="42407570"/>
        <c:axId val="46123811"/>
      </c:bar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123811"/>
        <c:crosses val="autoZero"/>
        <c:auto val="1"/>
        <c:lblOffset val="100"/>
        <c:tickLblSkip val="1"/>
        <c:noMultiLvlLbl val="0"/>
      </c:catAx>
      <c:valAx>
        <c:axId val="46123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407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Ambient Obs Documents for Geographic Region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7"/>
          <c:w val="0.916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/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/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/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/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/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/>
            </c:numRef>
          </c:val>
        </c:ser>
        <c:axId val="53263526"/>
        <c:axId val="9609687"/>
      </c:barChart>
      <c:catAx>
        <c:axId val="5326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parameters</a:t>
                </a:r>
              </a:p>
            </c:rich>
          </c:tx>
          <c:layout>
            <c:manualLayout>
              <c:xMode val="factor"/>
              <c:yMode val="factor"/>
              <c:x val="-0.1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09687"/>
        <c:crosses val="autoZero"/>
        <c:auto val="1"/>
        <c:lblOffset val="100"/>
        <c:tickLblSkip val="1"/>
        <c:noMultiLvlLbl val="0"/>
      </c:catAx>
      <c:valAx>
        <c:axId val="960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documents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26352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7745"/>
          <c:w val="0.15275"/>
          <c:h val="0.2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Number of Stations per Person and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475"/>
          <c:w val="0.9622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/>
            </c:strRef>
          </c:cat>
          <c:val>
            <c:numRef>
              <c:f>'Country Staton Params'!$U$156:$U$161</c:f>
              <c:numCache/>
            </c:numRef>
          </c:val>
        </c:ser>
        <c:axId val="12461116"/>
        <c:axId val="45041181"/>
      </c:bar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041181"/>
        <c:crosses val="autoZero"/>
        <c:auto val="1"/>
        <c:lblOffset val="100"/>
        <c:tickLblSkip val="1"/>
        <c:noMultiLvlLbl val="0"/>
      </c:catAx>
      <c:valAx>
        <c:axId val="45041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461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Monitoring by Parameter:  Global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075"/>
          <c:w val="0.923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'Country Staton Params'!$F$155:$S$155</c:f>
              <c:strCache/>
            </c:strRef>
          </c:cat>
          <c:val>
            <c:numRef>
              <c:f>'Country Staton Params'!$F$162:$S$162</c:f>
              <c:numCache/>
            </c:numRef>
          </c:val>
        </c:ser>
        <c:axId val="2717446"/>
        <c:axId val="24457015"/>
      </c:barChart>
      <c:catAx>
        <c:axId val="271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57015"/>
        <c:crosses val="autoZero"/>
        <c:auto val="1"/>
        <c:lblOffset val="100"/>
        <c:tickLblSkip val="1"/>
        <c:noMultiLvlLbl val="0"/>
      </c:catAx>
      <c:valAx>
        <c:axId val="2445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Stations</a:t>
                </a:r>
              </a:p>
            </c:rich>
          </c:tx>
          <c:layout>
            <c:manualLayout>
              <c:xMode val="factor"/>
              <c:yMode val="factor"/>
              <c:x val="-0.02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7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Monitored Parameters: N. America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34625"/>
          <c:w val="0.35875"/>
          <c:h val="0.48725"/>
        </c:manualLayout>
      </c:layout>
      <c:pieChart>
        <c:varyColors val="1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N. America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FFF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F99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Params'!$F$160:$S$160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Monitored Parameters: Asia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3445"/>
          <c:w val="0.35975"/>
          <c:h val="0.49075"/>
        </c:manualLayout>
      </c:layout>
      <c:pieChart>
        <c:varyColors val="1"/>
        <c:ser>
          <c:idx val="0"/>
          <c:order val="0"/>
          <c:tx>
            <c:strRef>
              <c:f>'Country Staton Params'!$B$157</c:f>
              <c:strCache>
                <c:ptCount val="1"/>
                <c:pt idx="0">
                  <c:v>Asia, Southeast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FFF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F99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Params'!$F$157:$S$157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Monitored Parameters: Africa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34625"/>
          <c:w val="0.3595"/>
          <c:h val="0.48625"/>
        </c:manualLayout>
      </c:layout>
      <c:pieChart>
        <c:varyColors val="1"/>
        <c:ser>
          <c:idx val="0"/>
          <c:order val="0"/>
          <c:tx>
            <c:strRef>
              <c:f>'Country Staton Params'!$B$156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FFF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F99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Params'!$F$156:$S$156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657225</xdr:colOff>
      <xdr:row>52</xdr:row>
      <xdr:rowOff>95250</xdr:rowOff>
    </xdr:from>
    <xdr:to>
      <xdr:col>30</xdr:col>
      <xdr:colOff>571500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4763750" y="8515350"/>
        <a:ext cx="98202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1" name="Chart 11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63</xdr:row>
      <xdr:rowOff>104775</xdr:rowOff>
    </xdr:to>
    <xdr:graphicFrame>
      <xdr:nvGraphicFramePr>
        <xdr:cNvPr id="2" name="Chart 15"/>
        <xdr:cNvGraphicFramePr/>
      </xdr:nvGraphicFramePr>
      <xdr:xfrm>
        <a:off x="42414825" y="6886575"/>
        <a:ext cx="13134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164</xdr:row>
      <xdr:rowOff>152400</xdr:rowOff>
    </xdr:from>
    <xdr:to>
      <xdr:col>9</xdr:col>
      <xdr:colOff>314325</xdr:colOff>
      <xdr:row>199</xdr:row>
      <xdr:rowOff>95250</xdr:rowOff>
    </xdr:to>
    <xdr:graphicFrame>
      <xdr:nvGraphicFramePr>
        <xdr:cNvPr id="3" name="Chart 16"/>
        <xdr:cNvGraphicFramePr/>
      </xdr:nvGraphicFramePr>
      <xdr:xfrm>
        <a:off x="4324350" y="26698575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164</xdr:row>
      <xdr:rowOff>133350</xdr:rowOff>
    </xdr:from>
    <xdr:to>
      <xdr:col>14</xdr:col>
      <xdr:colOff>942975</xdr:colOff>
      <xdr:row>199</xdr:row>
      <xdr:rowOff>95250</xdr:rowOff>
    </xdr:to>
    <xdr:graphicFrame>
      <xdr:nvGraphicFramePr>
        <xdr:cNvPr id="4" name="Chart 17"/>
        <xdr:cNvGraphicFramePr/>
      </xdr:nvGraphicFramePr>
      <xdr:xfrm>
        <a:off x="10201275" y="26679525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164</xdr:row>
      <xdr:rowOff>152400</xdr:rowOff>
    </xdr:from>
    <xdr:to>
      <xdr:col>21</xdr:col>
      <xdr:colOff>219075</xdr:colOff>
      <xdr:row>199</xdr:row>
      <xdr:rowOff>66675</xdr:rowOff>
    </xdr:to>
    <xdr:graphicFrame>
      <xdr:nvGraphicFramePr>
        <xdr:cNvPr id="5" name="Chart 18"/>
        <xdr:cNvGraphicFramePr/>
      </xdr:nvGraphicFramePr>
      <xdr:xfrm>
        <a:off x="15754350" y="26698575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201</xdr:row>
      <xdr:rowOff>9525</xdr:rowOff>
    </xdr:from>
    <xdr:to>
      <xdr:col>10</xdr:col>
      <xdr:colOff>142875</xdr:colOff>
      <xdr:row>234</xdr:row>
      <xdr:rowOff>57150</xdr:rowOff>
    </xdr:to>
    <xdr:graphicFrame>
      <xdr:nvGraphicFramePr>
        <xdr:cNvPr id="6" name="Chart 21"/>
        <xdr:cNvGraphicFramePr/>
      </xdr:nvGraphicFramePr>
      <xdr:xfrm>
        <a:off x="4333875" y="32546925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200</xdr:row>
      <xdr:rowOff>152400</xdr:rowOff>
    </xdr:from>
    <xdr:to>
      <xdr:col>16</xdr:col>
      <xdr:colOff>323850</xdr:colOff>
      <xdr:row>234</xdr:row>
      <xdr:rowOff>38100</xdr:rowOff>
    </xdr:to>
    <xdr:graphicFrame>
      <xdr:nvGraphicFramePr>
        <xdr:cNvPr id="7" name="Chart 22"/>
        <xdr:cNvGraphicFramePr/>
      </xdr:nvGraphicFramePr>
      <xdr:xfrm>
        <a:off x="10791825" y="32527875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201</xdr:row>
      <xdr:rowOff>28575</xdr:rowOff>
    </xdr:from>
    <xdr:to>
      <xdr:col>22</xdr:col>
      <xdr:colOff>561975</xdr:colOff>
      <xdr:row>234</xdr:row>
      <xdr:rowOff>95250</xdr:rowOff>
    </xdr:to>
    <xdr:graphicFrame>
      <xdr:nvGraphicFramePr>
        <xdr:cNvPr id="8" name="Chart 23"/>
        <xdr:cNvGraphicFramePr/>
      </xdr:nvGraphicFramePr>
      <xdr:xfrm>
        <a:off x="17297400" y="32565975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9" name="Chart 24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64</xdr:row>
      <xdr:rowOff>104775</xdr:rowOff>
    </xdr:to>
    <xdr:graphicFrame>
      <xdr:nvGraphicFramePr>
        <xdr:cNvPr id="10" name="Chart 25"/>
        <xdr:cNvGraphicFramePr/>
      </xdr:nvGraphicFramePr>
      <xdr:xfrm>
        <a:off x="42414825" y="6886575"/>
        <a:ext cx="13134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352425</xdr:colOff>
      <xdr:row>1</xdr:row>
      <xdr:rowOff>152400</xdr:rowOff>
    </xdr:from>
    <xdr:to>
      <xdr:col>70</xdr:col>
      <xdr:colOff>247650</xdr:colOff>
      <xdr:row>77</xdr:row>
      <xdr:rowOff>57150</xdr:rowOff>
    </xdr:to>
    <xdr:graphicFrame>
      <xdr:nvGraphicFramePr>
        <xdr:cNvPr id="1" name="Chart -1023"/>
        <xdr:cNvGraphicFramePr/>
      </xdr:nvGraphicFramePr>
      <xdr:xfrm>
        <a:off x="43691175" y="314325"/>
        <a:ext cx="11477625" cy="1221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428625</xdr:colOff>
      <xdr:row>125</xdr:row>
      <xdr:rowOff>19050</xdr:rowOff>
    </xdr:from>
    <xdr:to>
      <xdr:col>21</xdr:col>
      <xdr:colOff>514350</xdr:colOff>
      <xdr:row>149</xdr:row>
      <xdr:rowOff>0</xdr:rowOff>
    </xdr:to>
    <xdr:graphicFrame>
      <xdr:nvGraphicFramePr>
        <xdr:cNvPr id="2" name="Chart 4"/>
        <xdr:cNvGraphicFramePr/>
      </xdr:nvGraphicFramePr>
      <xdr:xfrm>
        <a:off x="15801975" y="20259675"/>
        <a:ext cx="56864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158</xdr:row>
      <xdr:rowOff>123825</xdr:rowOff>
    </xdr:from>
    <xdr:to>
      <xdr:col>17</xdr:col>
      <xdr:colOff>228600</xdr:colOff>
      <xdr:row>185</xdr:row>
      <xdr:rowOff>57150</xdr:rowOff>
    </xdr:to>
    <xdr:graphicFrame>
      <xdr:nvGraphicFramePr>
        <xdr:cNvPr id="3" name="Chart 5"/>
        <xdr:cNvGraphicFramePr/>
      </xdr:nvGraphicFramePr>
      <xdr:xfrm>
        <a:off x="11801475" y="25707975"/>
        <a:ext cx="62007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619125</xdr:colOff>
      <xdr:row>128</xdr:row>
      <xdr:rowOff>152400</xdr:rowOff>
    </xdr:from>
    <xdr:to>
      <xdr:col>24</xdr:col>
      <xdr:colOff>238125</xdr:colOff>
      <xdr:row>157</xdr:row>
      <xdr:rowOff>57150</xdr:rowOff>
    </xdr:to>
    <xdr:graphicFrame>
      <xdr:nvGraphicFramePr>
        <xdr:cNvPr id="4" name="Chart 6"/>
        <xdr:cNvGraphicFramePr/>
      </xdr:nvGraphicFramePr>
      <xdr:xfrm>
        <a:off x="17592675" y="20878800"/>
        <a:ext cx="6019800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161925</xdr:colOff>
      <xdr:row>186</xdr:row>
      <xdr:rowOff>66675</xdr:rowOff>
    </xdr:from>
    <xdr:to>
      <xdr:col>15</xdr:col>
      <xdr:colOff>104775</xdr:colOff>
      <xdr:row>210</xdr:row>
      <xdr:rowOff>9525</xdr:rowOff>
    </xdr:to>
    <xdr:graphicFrame>
      <xdr:nvGraphicFramePr>
        <xdr:cNvPr id="5" name="Chart 8"/>
        <xdr:cNvGraphicFramePr/>
      </xdr:nvGraphicFramePr>
      <xdr:xfrm>
        <a:off x="11534775" y="30184725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781050</xdr:colOff>
      <xdr:row>179</xdr:row>
      <xdr:rowOff>28575</xdr:rowOff>
    </xdr:from>
    <xdr:to>
      <xdr:col>20</xdr:col>
      <xdr:colOff>657225</xdr:colOff>
      <xdr:row>202</xdr:row>
      <xdr:rowOff>152400</xdr:rowOff>
    </xdr:to>
    <xdr:graphicFrame>
      <xdr:nvGraphicFramePr>
        <xdr:cNvPr id="6" name="Chart 9"/>
        <xdr:cNvGraphicFramePr/>
      </xdr:nvGraphicFramePr>
      <xdr:xfrm>
        <a:off x="16954500" y="29013150"/>
        <a:ext cx="38766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552450</xdr:colOff>
      <xdr:row>162</xdr:row>
      <xdr:rowOff>66675</xdr:rowOff>
    </xdr:from>
    <xdr:to>
      <xdr:col>28</xdr:col>
      <xdr:colOff>781050</xdr:colOff>
      <xdr:row>186</xdr:row>
      <xdr:rowOff>38100</xdr:rowOff>
    </xdr:to>
    <xdr:graphicFrame>
      <xdr:nvGraphicFramePr>
        <xdr:cNvPr id="7" name="Chart 10"/>
        <xdr:cNvGraphicFramePr/>
      </xdr:nvGraphicFramePr>
      <xdr:xfrm>
        <a:off x="22326600" y="26298525"/>
        <a:ext cx="5029200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657225</xdr:colOff>
      <xdr:row>187</xdr:row>
      <xdr:rowOff>152400</xdr:rowOff>
    </xdr:from>
    <xdr:to>
      <xdr:col>28</xdr:col>
      <xdr:colOff>114300</xdr:colOff>
      <xdr:row>211</xdr:row>
      <xdr:rowOff>133350</xdr:rowOff>
    </xdr:to>
    <xdr:graphicFrame>
      <xdr:nvGraphicFramePr>
        <xdr:cNvPr id="8" name="Chart 11"/>
        <xdr:cNvGraphicFramePr/>
      </xdr:nvGraphicFramePr>
      <xdr:xfrm>
        <a:off x="22431375" y="30432375"/>
        <a:ext cx="42576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38</xdr:col>
      <xdr:colOff>276225</xdr:colOff>
      <xdr:row>187</xdr:row>
      <xdr:rowOff>0</xdr:rowOff>
    </xdr:from>
    <xdr:to>
      <xdr:col>45</xdr:col>
      <xdr:colOff>9525</xdr:colOff>
      <xdr:row>210</xdr:row>
      <xdr:rowOff>152400</xdr:rowOff>
    </xdr:to>
    <xdr:graphicFrame>
      <xdr:nvGraphicFramePr>
        <xdr:cNvPr id="9" name="Chart 13"/>
        <xdr:cNvGraphicFramePr/>
      </xdr:nvGraphicFramePr>
      <xdr:xfrm>
        <a:off x="34851975" y="30279975"/>
        <a:ext cx="49530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85725</xdr:colOff>
      <xdr:row>155</xdr:row>
      <xdr:rowOff>66675</xdr:rowOff>
    </xdr:from>
    <xdr:to>
      <xdr:col>22</xdr:col>
      <xdr:colOff>9525</xdr:colOff>
      <xdr:row>179</xdr:row>
      <xdr:rowOff>28575</xdr:rowOff>
    </xdr:to>
    <xdr:graphicFrame>
      <xdr:nvGraphicFramePr>
        <xdr:cNvPr id="10" name="Chart 14"/>
        <xdr:cNvGraphicFramePr/>
      </xdr:nvGraphicFramePr>
      <xdr:xfrm>
        <a:off x="17859375" y="25165050"/>
        <a:ext cx="392430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0</xdr:colOff>
      <xdr:row>186</xdr:row>
      <xdr:rowOff>133350</xdr:rowOff>
    </xdr:from>
    <xdr:to>
      <xdr:col>38</xdr:col>
      <xdr:colOff>133350</xdr:colOff>
      <xdr:row>210</xdr:row>
      <xdr:rowOff>133350</xdr:rowOff>
    </xdr:to>
    <xdr:graphicFrame>
      <xdr:nvGraphicFramePr>
        <xdr:cNvPr id="11" name="Chart 15"/>
        <xdr:cNvGraphicFramePr/>
      </xdr:nvGraphicFramePr>
      <xdr:xfrm>
        <a:off x="29775150" y="30251400"/>
        <a:ext cx="493395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514350</xdr:colOff>
      <xdr:row>137</xdr:row>
      <xdr:rowOff>85725</xdr:rowOff>
    </xdr:from>
    <xdr:to>
      <xdr:col>29</xdr:col>
      <xdr:colOff>447675</xdr:colOff>
      <xdr:row>161</xdr:row>
      <xdr:rowOff>57150</xdr:rowOff>
    </xdr:to>
    <xdr:graphicFrame>
      <xdr:nvGraphicFramePr>
        <xdr:cNvPr id="12" name="Chart 17"/>
        <xdr:cNvGraphicFramePr/>
      </xdr:nvGraphicFramePr>
      <xdr:xfrm>
        <a:off x="22288500" y="22269450"/>
        <a:ext cx="5534025" cy="3857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352425</xdr:colOff>
      <xdr:row>1</xdr:row>
      <xdr:rowOff>152400</xdr:rowOff>
    </xdr:from>
    <xdr:to>
      <xdr:col>70</xdr:col>
      <xdr:colOff>247650</xdr:colOff>
      <xdr:row>79</xdr:row>
      <xdr:rowOff>0</xdr:rowOff>
    </xdr:to>
    <xdr:graphicFrame>
      <xdr:nvGraphicFramePr>
        <xdr:cNvPr id="13" name="Chart 18"/>
        <xdr:cNvGraphicFramePr/>
      </xdr:nvGraphicFramePr>
      <xdr:xfrm>
        <a:off x="43691175" y="314325"/>
        <a:ext cx="11477625" cy="12477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76200</xdr:colOff>
      <xdr:row>144</xdr:row>
      <xdr:rowOff>0</xdr:rowOff>
    </xdr:from>
    <xdr:to>
      <xdr:col>23</xdr:col>
      <xdr:colOff>171450</xdr:colOff>
      <xdr:row>168</xdr:row>
      <xdr:rowOff>0</xdr:rowOff>
    </xdr:to>
    <xdr:graphicFrame>
      <xdr:nvGraphicFramePr>
        <xdr:cNvPr id="14" name="Chart 19"/>
        <xdr:cNvGraphicFramePr/>
      </xdr:nvGraphicFramePr>
      <xdr:xfrm>
        <a:off x="17049750" y="23317200"/>
        <a:ext cx="5695950" cy="3886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533400</xdr:colOff>
      <xdr:row>135</xdr:row>
      <xdr:rowOff>76200</xdr:rowOff>
    </xdr:from>
    <xdr:to>
      <xdr:col>16</xdr:col>
      <xdr:colOff>647700</xdr:colOff>
      <xdr:row>158</xdr:row>
      <xdr:rowOff>95250</xdr:rowOff>
    </xdr:to>
    <xdr:graphicFrame>
      <xdr:nvGraphicFramePr>
        <xdr:cNvPr id="15" name="Chart 22"/>
        <xdr:cNvGraphicFramePr/>
      </xdr:nvGraphicFramePr>
      <xdr:xfrm>
        <a:off x="11906250" y="21936075"/>
        <a:ext cx="5715000" cy="3743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685800</xdr:colOff>
      <xdr:row>37</xdr:row>
      <xdr:rowOff>104775</xdr:rowOff>
    </xdr:from>
    <xdr:to>
      <xdr:col>35</xdr:col>
      <xdr:colOff>371475</xdr:colOff>
      <xdr:row>65</xdr:row>
      <xdr:rowOff>123825</xdr:rowOff>
    </xdr:to>
    <xdr:graphicFrame>
      <xdr:nvGraphicFramePr>
        <xdr:cNvPr id="1" name="Chart -1023"/>
        <xdr:cNvGraphicFramePr/>
      </xdr:nvGraphicFramePr>
      <xdr:xfrm>
        <a:off x="14544675" y="6096000"/>
        <a:ext cx="126396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48</xdr:row>
      <xdr:rowOff>104775</xdr:rowOff>
    </xdr:from>
    <xdr:to>
      <xdr:col>17</xdr:col>
      <xdr:colOff>647700</xdr:colOff>
      <xdr:row>80</xdr:row>
      <xdr:rowOff>0</xdr:rowOff>
    </xdr:to>
    <xdr:graphicFrame>
      <xdr:nvGraphicFramePr>
        <xdr:cNvPr id="2" name="Chart -1022"/>
        <xdr:cNvGraphicFramePr/>
      </xdr:nvGraphicFramePr>
      <xdr:xfrm>
        <a:off x="5591175" y="7877175"/>
        <a:ext cx="815340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52</xdr:row>
      <xdr:rowOff>152400</xdr:rowOff>
    </xdr:from>
    <xdr:to>
      <xdr:col>15</xdr:col>
      <xdr:colOff>114300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809625" y="8572500"/>
        <a:ext cx="107346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428625</xdr:colOff>
      <xdr:row>91</xdr:row>
      <xdr:rowOff>133350</xdr:rowOff>
    </xdr:from>
    <xdr:to>
      <xdr:col>30</xdr:col>
      <xdr:colOff>257175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3382625" y="14868525"/>
        <a:ext cx="97345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657225</xdr:colOff>
      <xdr:row>0</xdr:row>
      <xdr:rowOff>152400</xdr:rowOff>
    </xdr:from>
    <xdr:to>
      <xdr:col>39</xdr:col>
      <xdr:colOff>514350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20469225" y="152400"/>
        <a:ext cx="97631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676275</xdr:colOff>
      <xdr:row>25</xdr:row>
      <xdr:rowOff>104775</xdr:rowOff>
    </xdr:from>
    <xdr:to>
      <xdr:col>26</xdr:col>
      <xdr:colOff>533400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0582275" y="4152900"/>
        <a:ext cx="97631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733425</xdr:colOff>
      <xdr:row>25</xdr:row>
      <xdr:rowOff>152400</xdr:rowOff>
    </xdr:from>
    <xdr:to>
      <xdr:col>39</xdr:col>
      <xdr:colOff>600075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20545425" y="4200525"/>
        <a:ext cx="97726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676275</xdr:colOff>
      <xdr:row>51</xdr:row>
      <xdr:rowOff>66675</xdr:rowOff>
    </xdr:from>
    <xdr:to>
      <xdr:col>39</xdr:col>
      <xdr:colOff>542925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20488275" y="8324850"/>
        <a:ext cx="977265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561975</xdr:colOff>
      <xdr:row>44</xdr:row>
      <xdr:rowOff>66675</xdr:rowOff>
    </xdr:from>
    <xdr:to>
      <xdr:col>86</xdr:col>
      <xdr:colOff>514350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52377975" y="7219950"/>
        <a:ext cx="136683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361950</xdr:colOff>
      <xdr:row>10</xdr:row>
      <xdr:rowOff>66675</xdr:rowOff>
    </xdr:from>
    <xdr:to>
      <xdr:col>23</xdr:col>
      <xdr:colOff>190500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7981950" y="1685925"/>
        <a:ext cx="97345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143</xdr:row>
      <xdr:rowOff>9525</xdr:rowOff>
    </xdr:from>
    <xdr:to>
      <xdr:col>19</xdr:col>
      <xdr:colOff>752475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734550" y="23164800"/>
        <a:ext cx="8734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514350</xdr:colOff>
      <xdr:row>144</xdr:row>
      <xdr:rowOff>57150</xdr:rowOff>
    </xdr:from>
    <xdr:to>
      <xdr:col>69</xdr:col>
      <xdr:colOff>28575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48710850" y="23374350"/>
        <a:ext cx="71342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9182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514350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70104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43">
      <selection activeCell="A133" sqref="A133:D135"/>
    </sheetView>
  </sheetViews>
  <sheetFormatPr defaultColWidth="8.8515625" defaultRowHeight="12.75"/>
  <cols>
    <col min="1" max="1" width="9.140625" style="18" customWidth="1"/>
    <col min="2" max="2" width="11.42187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11.421875" style="0" customWidth="1"/>
  </cols>
  <sheetData>
    <row r="1" spans="2:5" ht="12.75">
      <c r="B1" s="5" t="s">
        <v>278</v>
      </c>
      <c r="C1" s="15" t="s">
        <v>146</v>
      </c>
      <c r="D1" s="16" t="s">
        <v>147</v>
      </c>
      <c r="E1" s="23" t="s">
        <v>489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.75">
      <c r="B3" t="s">
        <v>291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.75">
      <c r="B7" t="s">
        <v>220</v>
      </c>
    </row>
    <row r="8" ht="12.75">
      <c r="B8" t="s">
        <v>490</v>
      </c>
    </row>
    <row r="10" spans="1:7" s="5" customFormat="1" ht="12.75">
      <c r="A10" s="4" t="s">
        <v>145</v>
      </c>
      <c r="B10" s="5" t="s">
        <v>278</v>
      </c>
      <c r="C10" s="15" t="s">
        <v>146</v>
      </c>
      <c r="D10" s="16" t="s">
        <v>147</v>
      </c>
      <c r="E10" s="23" t="s">
        <v>489</v>
      </c>
      <c r="F10" s="17" t="s">
        <v>356</v>
      </c>
      <c r="G10" s="5" t="s">
        <v>355</v>
      </c>
    </row>
    <row r="11" spans="1:6" ht="12.75">
      <c r="A11" t="s">
        <v>423</v>
      </c>
      <c r="B11" t="s">
        <v>291</v>
      </c>
      <c r="C11" s="19">
        <v>0</v>
      </c>
      <c r="D11" s="20">
        <v>34178188</v>
      </c>
      <c r="E11" s="32">
        <v>0</v>
      </c>
      <c r="F11" s="32"/>
    </row>
    <row r="12" spans="1:6" ht="12.75">
      <c r="A12" t="s">
        <v>435</v>
      </c>
      <c r="B12" t="s">
        <v>291</v>
      </c>
      <c r="C12">
        <v>0</v>
      </c>
      <c r="D12" s="20">
        <v>12799293</v>
      </c>
      <c r="E12" s="32">
        <v>0</v>
      </c>
      <c r="F12" s="32"/>
    </row>
    <row r="13" spans="1:8" ht="12.75">
      <c r="A13" t="s">
        <v>587</v>
      </c>
      <c r="B13" t="s">
        <v>291</v>
      </c>
      <c r="C13">
        <v>0</v>
      </c>
      <c r="D13" s="20">
        <v>8791832</v>
      </c>
      <c r="E13" s="32">
        <v>0</v>
      </c>
      <c r="F13" s="32"/>
      <c r="H13" s="6" t="s">
        <v>70</v>
      </c>
    </row>
    <row r="14" spans="1:6" ht="12.75">
      <c r="A14" t="s">
        <v>432</v>
      </c>
      <c r="B14" t="s">
        <v>291</v>
      </c>
      <c r="C14">
        <v>0</v>
      </c>
      <c r="D14" s="20">
        <v>15746232</v>
      </c>
      <c r="E14" s="32">
        <v>0</v>
      </c>
      <c r="F14" s="32"/>
    </row>
    <row r="15" spans="1:6" ht="12.75">
      <c r="A15" t="s">
        <v>586</v>
      </c>
      <c r="B15" t="s">
        <v>291</v>
      </c>
      <c r="C15">
        <v>0</v>
      </c>
      <c r="D15" s="20">
        <v>8988091</v>
      </c>
      <c r="E15" s="32">
        <v>0</v>
      </c>
      <c r="F15" s="32"/>
    </row>
    <row r="16" spans="1:6" ht="12.75">
      <c r="A16" t="s">
        <v>431</v>
      </c>
      <c r="B16" t="s">
        <v>291</v>
      </c>
      <c r="C16">
        <v>0</v>
      </c>
      <c r="D16" s="20">
        <v>18879301</v>
      </c>
      <c r="E16" s="32">
        <v>0</v>
      </c>
      <c r="F16" s="32"/>
    </row>
    <row r="17" spans="1:6" ht="12.75">
      <c r="A17" t="s">
        <v>453</v>
      </c>
      <c r="B17" t="s">
        <v>291</v>
      </c>
      <c r="C17">
        <v>0</v>
      </c>
      <c r="D17" s="20">
        <v>429474</v>
      </c>
      <c r="E17" s="32">
        <v>0</v>
      </c>
      <c r="F17" s="32"/>
    </row>
    <row r="18" spans="1:6" ht="12.75">
      <c r="A18" t="s">
        <v>592</v>
      </c>
      <c r="B18" t="s">
        <v>291</v>
      </c>
      <c r="C18">
        <v>0</v>
      </c>
      <c r="D18" s="20">
        <v>4511488</v>
      </c>
      <c r="E18" s="32">
        <v>0</v>
      </c>
      <c r="F18" s="32"/>
    </row>
    <row r="19" spans="1:6" ht="12.75">
      <c r="A19" t="s">
        <v>428</v>
      </c>
      <c r="B19" t="s">
        <v>291</v>
      </c>
      <c r="C19">
        <v>0</v>
      </c>
      <c r="D19" s="20">
        <v>71505</v>
      </c>
      <c r="E19" s="32">
        <v>0</v>
      </c>
      <c r="F19" s="32"/>
    </row>
    <row r="20" spans="1:6" ht="12.75">
      <c r="A20" t="s">
        <v>438</v>
      </c>
      <c r="B20" t="s">
        <v>291</v>
      </c>
      <c r="C20">
        <v>0</v>
      </c>
      <c r="D20" s="20">
        <v>10329208</v>
      </c>
      <c r="E20" s="32">
        <v>0</v>
      </c>
      <c r="F20" s="32"/>
    </row>
    <row r="21" spans="1:6" ht="12.75">
      <c r="A21" t="s">
        <v>448</v>
      </c>
      <c r="B21" t="s">
        <v>291</v>
      </c>
      <c r="C21">
        <v>0</v>
      </c>
      <c r="D21" s="20">
        <v>752438</v>
      </c>
      <c r="E21" s="32">
        <v>0</v>
      </c>
      <c r="F21" s="32"/>
    </row>
    <row r="22" spans="1:6" ht="12.75">
      <c r="A22" t="s">
        <v>593</v>
      </c>
      <c r="B22" t="s">
        <v>291</v>
      </c>
      <c r="C22">
        <v>0</v>
      </c>
      <c r="D22" s="20">
        <v>4012809</v>
      </c>
      <c r="E22" s="32">
        <v>0</v>
      </c>
      <c r="F22" s="32"/>
    </row>
    <row r="23" spans="1:6" ht="12.75">
      <c r="A23" t="s">
        <v>430</v>
      </c>
      <c r="B23" t="s">
        <v>291</v>
      </c>
      <c r="C23">
        <v>0</v>
      </c>
      <c r="D23" s="20">
        <v>20617068</v>
      </c>
      <c r="E23" s="32">
        <v>0</v>
      </c>
      <c r="F23" s="32"/>
    </row>
    <row r="24" spans="1:6" ht="12.75">
      <c r="A24" t="s">
        <v>452</v>
      </c>
      <c r="B24" t="s">
        <v>291</v>
      </c>
      <c r="C24">
        <v>0</v>
      </c>
      <c r="D24" s="20">
        <v>516055</v>
      </c>
      <c r="E24" s="32">
        <v>0</v>
      </c>
      <c r="F24" s="32"/>
    </row>
    <row r="25" spans="1:6" ht="12.75">
      <c r="A25" t="s">
        <v>252</v>
      </c>
      <c r="B25" t="s">
        <v>291</v>
      </c>
      <c r="C25" s="19">
        <v>0</v>
      </c>
      <c r="D25" s="20">
        <v>68692542</v>
      </c>
      <c r="E25" s="32">
        <v>0</v>
      </c>
      <c r="F25" s="32"/>
    </row>
    <row r="26" spans="1:6" ht="12.75">
      <c r="A26" t="s">
        <v>451</v>
      </c>
      <c r="B26" t="s">
        <v>291</v>
      </c>
      <c r="C26">
        <v>0</v>
      </c>
      <c r="D26" s="20">
        <v>633441</v>
      </c>
      <c r="E26" s="32">
        <v>0</v>
      </c>
      <c r="F26" s="32"/>
    </row>
    <row r="27" spans="1:6" ht="12.75">
      <c r="A27" t="s">
        <v>591</v>
      </c>
      <c r="B27" t="s">
        <v>291</v>
      </c>
      <c r="C27">
        <v>0</v>
      </c>
      <c r="D27" s="20">
        <v>5647168</v>
      </c>
      <c r="E27" s="32">
        <v>0</v>
      </c>
      <c r="F27" s="32"/>
    </row>
    <row r="28" spans="1:6" ht="12.75">
      <c r="A28" t="s">
        <v>251</v>
      </c>
      <c r="B28" t="s">
        <v>291</v>
      </c>
      <c r="C28" s="19">
        <v>0</v>
      </c>
      <c r="D28" s="20">
        <v>85237338</v>
      </c>
      <c r="E28" s="32">
        <v>0</v>
      </c>
      <c r="F28" s="32"/>
    </row>
    <row r="29" spans="1:6" ht="12.75">
      <c r="A29" t="s">
        <v>450</v>
      </c>
      <c r="B29" t="s">
        <v>291</v>
      </c>
      <c r="C29">
        <v>0</v>
      </c>
      <c r="D29" s="20">
        <v>1514993</v>
      </c>
      <c r="E29" s="32">
        <v>0</v>
      </c>
      <c r="F29" s="32"/>
    </row>
    <row r="30" spans="1:6" ht="12.75">
      <c r="A30" t="s">
        <v>464</v>
      </c>
      <c r="B30" t="s">
        <v>291</v>
      </c>
      <c r="C30">
        <v>0</v>
      </c>
      <c r="D30" s="20">
        <v>1782893</v>
      </c>
      <c r="E30" s="32">
        <v>0</v>
      </c>
      <c r="F30" s="32"/>
    </row>
    <row r="31" spans="1:6" ht="12.75">
      <c r="A31" t="s">
        <v>425</v>
      </c>
      <c r="B31" t="s">
        <v>291</v>
      </c>
      <c r="C31" s="19">
        <v>0</v>
      </c>
      <c r="D31" s="20">
        <v>23832495</v>
      </c>
      <c r="E31" s="32">
        <v>0</v>
      </c>
      <c r="F31" s="32"/>
    </row>
    <row r="32" spans="1:6" ht="12.75">
      <c r="A32" t="s">
        <v>439</v>
      </c>
      <c r="B32" t="s">
        <v>291</v>
      </c>
      <c r="C32">
        <v>0</v>
      </c>
      <c r="D32" s="20">
        <v>10057975</v>
      </c>
      <c r="E32" s="32">
        <v>0</v>
      </c>
      <c r="F32" s="32"/>
    </row>
    <row r="33" spans="1:6" ht="12.75">
      <c r="A33" t="s">
        <v>465</v>
      </c>
      <c r="B33" t="s">
        <v>291</v>
      </c>
      <c r="C33">
        <v>0</v>
      </c>
      <c r="D33" s="20">
        <v>1533964</v>
      </c>
      <c r="E33" s="32">
        <v>0</v>
      </c>
      <c r="F33" s="32"/>
    </row>
    <row r="34" spans="1:6" ht="12.75">
      <c r="A34" t="s">
        <v>422</v>
      </c>
      <c r="B34" t="s">
        <v>291</v>
      </c>
      <c r="C34" s="19">
        <v>0</v>
      </c>
      <c r="D34" s="20">
        <v>39002772</v>
      </c>
      <c r="E34" s="32">
        <v>0</v>
      </c>
      <c r="F34" s="32"/>
    </row>
    <row r="35" spans="1:6" ht="12.75">
      <c r="A35" t="s">
        <v>462</v>
      </c>
      <c r="B35" t="s">
        <v>291</v>
      </c>
      <c r="C35">
        <v>0</v>
      </c>
      <c r="D35" s="20">
        <v>2130819</v>
      </c>
      <c r="E35" s="32">
        <v>0</v>
      </c>
      <c r="F35" s="32"/>
    </row>
    <row r="36" spans="1:6" ht="12.75">
      <c r="A36" t="s">
        <v>460</v>
      </c>
      <c r="B36" t="s">
        <v>291</v>
      </c>
      <c r="C36">
        <v>0</v>
      </c>
      <c r="D36" s="20">
        <v>3441790</v>
      </c>
      <c r="E36" s="32">
        <v>0</v>
      </c>
      <c r="F36" s="32"/>
    </row>
    <row r="37" spans="1:6" ht="12.75">
      <c r="A37" t="s">
        <v>589</v>
      </c>
      <c r="B37" t="s">
        <v>291</v>
      </c>
      <c r="C37">
        <v>0</v>
      </c>
      <c r="D37" s="20">
        <v>6310434</v>
      </c>
      <c r="E37" s="32">
        <v>0</v>
      </c>
      <c r="F37" s="32"/>
    </row>
    <row r="38" spans="1:6" ht="12.75">
      <c r="A38" t="s">
        <v>426</v>
      </c>
      <c r="B38" t="s">
        <v>291</v>
      </c>
      <c r="C38" s="19">
        <v>0</v>
      </c>
      <c r="D38" s="20">
        <v>20653556</v>
      </c>
      <c r="E38" s="32">
        <v>0</v>
      </c>
      <c r="F38" s="32"/>
    </row>
    <row r="39" spans="1:6" ht="12.75">
      <c r="A39" t="s">
        <v>454</v>
      </c>
      <c r="B39" t="s">
        <v>291</v>
      </c>
      <c r="C39">
        <v>0</v>
      </c>
      <c r="D39" s="20">
        <v>245000</v>
      </c>
      <c r="E39" s="32">
        <v>0</v>
      </c>
      <c r="F39" s="32"/>
    </row>
    <row r="40" spans="1:6" ht="12.75">
      <c r="A40" t="s">
        <v>436</v>
      </c>
      <c r="B40" t="s">
        <v>291</v>
      </c>
      <c r="C40">
        <v>0</v>
      </c>
      <c r="D40" s="20">
        <v>12666987</v>
      </c>
      <c r="E40" s="32">
        <v>0</v>
      </c>
      <c r="F40" s="32"/>
    </row>
    <row r="41" spans="1:6" ht="12.75">
      <c r="A41" t="s">
        <v>461</v>
      </c>
      <c r="B41" t="s">
        <v>291</v>
      </c>
      <c r="C41">
        <v>0</v>
      </c>
      <c r="D41" s="20">
        <v>3129486</v>
      </c>
      <c r="E41" s="32">
        <v>0</v>
      </c>
      <c r="F41" s="32"/>
    </row>
    <row r="42" spans="1:6" ht="12.75">
      <c r="A42" t="s">
        <v>446</v>
      </c>
      <c r="B42" t="s">
        <v>291</v>
      </c>
      <c r="C42">
        <v>0</v>
      </c>
      <c r="D42" s="20">
        <v>1284264</v>
      </c>
      <c r="E42" s="32">
        <v>0</v>
      </c>
      <c r="F42" s="32"/>
    </row>
    <row r="43" spans="1:6" ht="12.75">
      <c r="A43" t="s">
        <v>455</v>
      </c>
      <c r="B43" t="s">
        <v>291</v>
      </c>
      <c r="C43">
        <v>0</v>
      </c>
      <c r="D43" s="20">
        <v>223765</v>
      </c>
      <c r="E43" s="32">
        <v>0</v>
      </c>
      <c r="F43" s="32"/>
    </row>
    <row r="44" spans="1:6" ht="12.75">
      <c r="A44" t="s">
        <v>429</v>
      </c>
      <c r="B44" t="s">
        <v>291</v>
      </c>
      <c r="C44">
        <v>0</v>
      </c>
      <c r="D44" s="20">
        <v>66411</v>
      </c>
      <c r="E44" s="32">
        <v>0</v>
      </c>
      <c r="F44" s="32"/>
    </row>
    <row r="45" spans="1:6" ht="12.75">
      <c r="A45" t="s">
        <v>463</v>
      </c>
      <c r="B45" t="s">
        <v>291</v>
      </c>
      <c r="C45">
        <v>0</v>
      </c>
      <c r="D45" s="20">
        <v>2108665</v>
      </c>
      <c r="E45" s="32">
        <v>0</v>
      </c>
      <c r="F45" s="32"/>
    </row>
    <row r="46" spans="1:6" ht="12.75">
      <c r="A46" t="s">
        <v>433</v>
      </c>
      <c r="B46" t="s">
        <v>291</v>
      </c>
      <c r="C46">
        <v>0</v>
      </c>
      <c r="D46" s="20">
        <v>15306252</v>
      </c>
      <c r="E46" s="32">
        <v>0</v>
      </c>
      <c r="F46" s="32"/>
    </row>
    <row r="47" spans="1:6" ht="12.75">
      <c r="A47" t="s">
        <v>250</v>
      </c>
      <c r="B47" t="s">
        <v>291</v>
      </c>
      <c r="C47" s="19">
        <v>0</v>
      </c>
      <c r="D47" s="20">
        <v>149229090</v>
      </c>
      <c r="E47" s="32">
        <v>0</v>
      </c>
      <c r="F47" s="32"/>
    </row>
    <row r="48" spans="1:6" ht="12.75">
      <c r="A48" t="s">
        <v>449</v>
      </c>
      <c r="B48" t="s">
        <v>291</v>
      </c>
      <c r="C48">
        <v>0</v>
      </c>
      <c r="D48" s="20">
        <v>743981</v>
      </c>
      <c r="E48" s="32">
        <v>0</v>
      </c>
      <c r="F48" s="32"/>
    </row>
    <row r="49" spans="1:6" ht="12.75">
      <c r="A49" t="s">
        <v>437</v>
      </c>
      <c r="B49" t="s">
        <v>291</v>
      </c>
      <c r="C49">
        <v>0</v>
      </c>
      <c r="D49" s="20">
        <v>10473282</v>
      </c>
      <c r="E49" s="32">
        <v>0</v>
      </c>
      <c r="F49" s="32"/>
    </row>
    <row r="50" spans="1:6" ht="12.75">
      <c r="A50" t="s">
        <v>469</v>
      </c>
      <c r="B50" t="s">
        <v>291</v>
      </c>
      <c r="C50">
        <v>0</v>
      </c>
      <c r="D50" s="20">
        <v>7637</v>
      </c>
      <c r="E50" s="32">
        <v>0</v>
      </c>
      <c r="F50" s="32"/>
    </row>
    <row r="51" spans="1:6" ht="12.75">
      <c r="A51" t="s">
        <v>467</v>
      </c>
      <c r="B51" t="s">
        <v>291</v>
      </c>
      <c r="C51">
        <v>0</v>
      </c>
      <c r="D51" s="20">
        <v>212679</v>
      </c>
      <c r="E51" s="32">
        <v>0</v>
      </c>
      <c r="F51" s="32"/>
    </row>
    <row r="52" spans="1:6" ht="12.75">
      <c r="A52" t="s">
        <v>434</v>
      </c>
      <c r="B52" t="s">
        <v>291</v>
      </c>
      <c r="C52">
        <v>0</v>
      </c>
      <c r="D52" s="20">
        <v>13711597</v>
      </c>
      <c r="E52" s="32">
        <v>0</v>
      </c>
      <c r="F52" s="32"/>
    </row>
    <row r="53" spans="1:6" ht="12.75">
      <c r="A53" t="s">
        <v>468</v>
      </c>
      <c r="B53" t="s">
        <v>291</v>
      </c>
      <c r="C53">
        <v>0</v>
      </c>
      <c r="D53" s="20">
        <v>87476</v>
      </c>
      <c r="E53" s="32">
        <v>0</v>
      </c>
      <c r="F53" s="32"/>
    </row>
    <row r="54" spans="1:6" ht="12.75">
      <c r="A54" t="s">
        <v>588</v>
      </c>
      <c r="B54" t="s">
        <v>291</v>
      </c>
      <c r="C54">
        <v>0</v>
      </c>
      <c r="D54" s="20">
        <v>6440053</v>
      </c>
      <c r="E54" s="32">
        <v>0</v>
      </c>
      <c r="F54" s="32"/>
    </row>
    <row r="55" spans="1:6" ht="12.75">
      <c r="A55" t="s">
        <v>440</v>
      </c>
      <c r="B55" t="s">
        <v>291</v>
      </c>
      <c r="C55">
        <v>0</v>
      </c>
      <c r="D55" s="20">
        <v>9832017</v>
      </c>
      <c r="E55" s="32">
        <v>0</v>
      </c>
      <c r="F55" s="32"/>
    </row>
    <row r="56" spans="1:6" ht="12.75">
      <c r="A56" t="s">
        <v>253</v>
      </c>
      <c r="B56" t="s">
        <v>291</v>
      </c>
      <c r="C56" s="19">
        <v>0</v>
      </c>
      <c r="D56" s="20">
        <v>41087825</v>
      </c>
      <c r="E56" s="32">
        <v>0</v>
      </c>
      <c r="F56" s="32"/>
    </row>
    <row r="57" spans="1:6" ht="12.75">
      <c r="A57" t="s">
        <v>447</v>
      </c>
      <c r="B57" t="s">
        <v>291</v>
      </c>
      <c r="C57">
        <v>0</v>
      </c>
      <c r="D57" s="20">
        <v>1123913</v>
      </c>
      <c r="E57" s="32">
        <v>0</v>
      </c>
      <c r="F57" s="32"/>
    </row>
    <row r="58" spans="1:6" ht="12.75">
      <c r="A58" t="s">
        <v>590</v>
      </c>
      <c r="B58" t="s">
        <v>291</v>
      </c>
      <c r="C58">
        <v>0</v>
      </c>
      <c r="D58" s="20">
        <v>6019877</v>
      </c>
      <c r="E58" s="32">
        <v>0</v>
      </c>
      <c r="F58" s="32"/>
    </row>
    <row r="59" spans="1:6" ht="12.75">
      <c r="A59" t="s">
        <v>424</v>
      </c>
      <c r="B59" t="s">
        <v>291</v>
      </c>
      <c r="C59">
        <v>0</v>
      </c>
      <c r="D59" s="20">
        <v>32369558</v>
      </c>
      <c r="E59" s="32">
        <v>0</v>
      </c>
      <c r="F59" s="32"/>
    </row>
    <row r="60" spans="1:6" ht="12.75">
      <c r="A60" t="s">
        <v>427</v>
      </c>
      <c r="B60" t="s">
        <v>291</v>
      </c>
      <c r="C60" s="19">
        <v>0</v>
      </c>
      <c r="D60" s="20">
        <v>11392629</v>
      </c>
      <c r="E60" s="32">
        <v>0</v>
      </c>
      <c r="F60" s="32"/>
    </row>
    <row r="61" spans="1:5" ht="12.75">
      <c r="A61" t="s">
        <v>249</v>
      </c>
      <c r="B61" t="s">
        <v>291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.75">
      <c r="A62" t="s">
        <v>248</v>
      </c>
      <c r="B62" t="s">
        <v>291</v>
      </c>
      <c r="C62">
        <v>1</v>
      </c>
      <c r="D62" s="20">
        <v>10486339</v>
      </c>
      <c r="E62" s="24">
        <f t="shared" si="0"/>
        <v>0.09536216595706089</v>
      </c>
    </row>
    <row r="63" spans="1:5" ht="12.75">
      <c r="A63" t="s">
        <v>247</v>
      </c>
      <c r="B63" t="s">
        <v>291</v>
      </c>
      <c r="C63">
        <v>5</v>
      </c>
      <c r="D63" s="20">
        <v>41048532</v>
      </c>
      <c r="E63" s="24">
        <f t="shared" si="0"/>
        <v>0.12180703563284552</v>
      </c>
    </row>
    <row r="64" spans="1:6" ht="12.75">
      <c r="A64" t="s">
        <v>245</v>
      </c>
      <c r="B64" t="s">
        <v>291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.75">
      <c r="A65" t="s">
        <v>242</v>
      </c>
      <c r="B65" t="s">
        <v>291</v>
      </c>
      <c r="C65">
        <v>12</v>
      </c>
      <c r="D65" s="20">
        <v>1694477</v>
      </c>
      <c r="E65" s="24">
        <f t="shared" si="0"/>
        <v>7.081831149080218</v>
      </c>
    </row>
    <row r="66" spans="1:5" ht="12.75">
      <c r="A66" t="s">
        <v>241</v>
      </c>
      <c r="B66" t="s">
        <v>291</v>
      </c>
      <c r="C66">
        <v>17</v>
      </c>
      <c r="D66" s="20">
        <v>1990876</v>
      </c>
      <c r="E66" s="24">
        <f t="shared" si="0"/>
        <v>8.538954711393377</v>
      </c>
    </row>
    <row r="67" spans="1:5" ht="12.75">
      <c r="A67" t="s">
        <v>246</v>
      </c>
      <c r="B67" t="s">
        <v>291</v>
      </c>
      <c r="C67">
        <v>19</v>
      </c>
      <c r="D67" s="20">
        <v>34859364</v>
      </c>
      <c r="E67" s="24">
        <f t="shared" si="0"/>
        <v>0.5450472360884151</v>
      </c>
    </row>
    <row r="68" spans="1:5" ht="12.75">
      <c r="A68" t="s">
        <v>34</v>
      </c>
      <c r="B68" t="s">
        <v>291</v>
      </c>
      <c r="C68">
        <v>42</v>
      </c>
      <c r="D68" s="20">
        <v>83082869</v>
      </c>
      <c r="E68" s="24">
        <f t="shared" si="0"/>
        <v>0.5055193748785926</v>
      </c>
    </row>
    <row r="69" spans="1:5" ht="12.75">
      <c r="A69" t="s">
        <v>244</v>
      </c>
      <c r="B69" t="s">
        <v>291</v>
      </c>
      <c r="C69">
        <v>53</v>
      </c>
      <c r="D69" s="20">
        <v>21669278</v>
      </c>
      <c r="E69" s="24">
        <f t="shared" si="0"/>
        <v>2.4458590636937694</v>
      </c>
    </row>
    <row r="70" spans="1:5" ht="12.75">
      <c r="A70" t="s">
        <v>243</v>
      </c>
      <c r="B70" t="s">
        <v>291</v>
      </c>
      <c r="C70">
        <v>266</v>
      </c>
      <c r="D70" s="20">
        <v>49052489</v>
      </c>
      <c r="E70" s="24">
        <f t="shared" si="0"/>
        <v>5.422762543201427</v>
      </c>
    </row>
    <row r="71" spans="1:6" ht="12.75">
      <c r="A71"/>
      <c r="B71" s="21" t="s">
        <v>488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.75">
      <c r="A72"/>
      <c r="C72"/>
      <c r="D72" s="20"/>
    </row>
    <row r="73" spans="1:6" ht="12.75">
      <c r="A73" t="s">
        <v>343</v>
      </c>
      <c r="B73" t="s">
        <v>354</v>
      </c>
      <c r="C73"/>
      <c r="D73" s="20">
        <v>381371</v>
      </c>
      <c r="E73" s="32">
        <v>0</v>
      </c>
      <c r="F73" s="32"/>
    </row>
    <row r="74" spans="1:6" ht="12.75">
      <c r="A74" t="s">
        <v>344</v>
      </c>
      <c r="B74" t="s">
        <v>354</v>
      </c>
      <c r="C74"/>
      <c r="D74" s="20">
        <v>47758224</v>
      </c>
      <c r="E74" s="32">
        <v>0</v>
      </c>
      <c r="F74" s="32"/>
    </row>
    <row r="75" spans="1:6" ht="12.75">
      <c r="A75" t="s">
        <v>345</v>
      </c>
      <c r="B75" t="s">
        <v>354</v>
      </c>
      <c r="C75"/>
      <c r="D75" s="20">
        <v>13388910</v>
      </c>
      <c r="E75" s="32">
        <v>0</v>
      </c>
      <c r="F75" s="32"/>
    </row>
    <row r="76" spans="1:6" ht="12.75">
      <c r="A76" t="s">
        <v>346</v>
      </c>
      <c r="B76" t="s">
        <v>354</v>
      </c>
      <c r="C76"/>
      <c r="D76" s="20">
        <v>1108777</v>
      </c>
      <c r="E76" s="32">
        <v>0</v>
      </c>
      <c r="F76" s="32"/>
    </row>
    <row r="77" spans="1:6" ht="12.75">
      <c r="A77" t="s">
        <v>348</v>
      </c>
      <c r="B77" t="s">
        <v>354</v>
      </c>
      <c r="C77"/>
      <c r="D77" s="20">
        <v>6677534</v>
      </c>
      <c r="E77" s="32">
        <v>0</v>
      </c>
      <c r="F77" s="32"/>
    </row>
    <row r="78" spans="1:6" ht="12.75">
      <c r="A78" t="s">
        <v>340</v>
      </c>
      <c r="B78" t="s">
        <v>354</v>
      </c>
      <c r="C78"/>
      <c r="D78" s="20">
        <v>23479095</v>
      </c>
      <c r="E78" s="32">
        <v>0</v>
      </c>
      <c r="F78" s="32"/>
    </row>
    <row r="79" spans="1:7" ht="12.75">
      <c r="A79" s="18" t="s">
        <v>35</v>
      </c>
      <c r="B79" t="s">
        <v>354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36</v>
      </c>
    </row>
    <row r="80" spans="1:5" ht="12.75">
      <c r="A80" t="s">
        <v>337</v>
      </c>
      <c r="B80" t="s">
        <v>354</v>
      </c>
      <c r="C80">
        <v>6</v>
      </c>
      <c r="D80" s="20">
        <v>460823</v>
      </c>
      <c r="E80" s="24">
        <f t="shared" si="1"/>
        <v>13.020183454384872</v>
      </c>
    </row>
    <row r="81" spans="1:5" ht="12.75">
      <c r="A81" t="s">
        <v>347</v>
      </c>
      <c r="B81" t="s">
        <v>354</v>
      </c>
      <c r="C81">
        <v>10</v>
      </c>
      <c r="D81" s="20">
        <v>230512000</v>
      </c>
      <c r="E81" s="24">
        <f t="shared" si="1"/>
        <v>0.04338168945651419</v>
      </c>
    </row>
    <row r="82" spans="1:5" ht="12.75">
      <c r="A82" t="s">
        <v>336</v>
      </c>
      <c r="B82" t="s">
        <v>354</v>
      </c>
      <c r="C82">
        <v>14</v>
      </c>
      <c r="D82" s="20">
        <v>7008300</v>
      </c>
      <c r="E82" s="24">
        <f t="shared" si="1"/>
        <v>1.9976313799352199</v>
      </c>
    </row>
    <row r="83" spans="1:5" ht="12.75">
      <c r="A83" t="s">
        <v>353</v>
      </c>
      <c r="B83" t="s">
        <v>354</v>
      </c>
      <c r="C83">
        <v>15</v>
      </c>
      <c r="D83" s="20">
        <v>86116559</v>
      </c>
      <c r="E83" s="24">
        <f t="shared" si="1"/>
        <v>0.17418252858895583</v>
      </c>
    </row>
    <row r="84" spans="1:6" ht="12.75">
      <c r="A84" s="18" t="s">
        <v>27</v>
      </c>
      <c r="B84" t="s">
        <v>354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.75">
      <c r="A85" t="s">
        <v>351</v>
      </c>
      <c r="B85" t="s">
        <v>354</v>
      </c>
      <c r="C85" s="13">
        <v>16</v>
      </c>
      <c r="D85" s="20">
        <v>4608167</v>
      </c>
      <c r="E85" s="24">
        <f t="shared" si="1"/>
        <v>3.4720963888678513</v>
      </c>
    </row>
    <row r="86" spans="1:5" ht="12.75">
      <c r="A86" t="s">
        <v>342</v>
      </c>
      <c r="B86" t="s">
        <v>354</v>
      </c>
      <c r="C86">
        <v>24</v>
      </c>
      <c r="D86" s="20">
        <v>2996082</v>
      </c>
      <c r="E86" s="24">
        <f t="shared" si="1"/>
        <v>8.010461662931789</v>
      </c>
    </row>
    <row r="87" spans="1:5" ht="12.75">
      <c r="A87" t="s">
        <v>349</v>
      </c>
      <c r="B87" t="s">
        <v>354</v>
      </c>
      <c r="C87">
        <v>51</v>
      </c>
      <c r="D87" s="20">
        <v>27780000</v>
      </c>
      <c r="E87" s="24">
        <f t="shared" si="1"/>
        <v>1.83585313174946</v>
      </c>
    </row>
    <row r="88" spans="1:5" ht="12.75">
      <c r="A88" t="s">
        <v>339</v>
      </c>
      <c r="B88" t="s">
        <v>354</v>
      </c>
      <c r="C88">
        <v>64</v>
      </c>
      <c r="D88" s="20">
        <v>22920946</v>
      </c>
      <c r="E88" s="24">
        <f t="shared" si="1"/>
        <v>2.792205871433055</v>
      </c>
    </row>
    <row r="89" spans="1:5" ht="12.75">
      <c r="A89" t="s">
        <v>350</v>
      </c>
      <c r="B89" t="s">
        <v>354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.75">
      <c r="A90" t="s">
        <v>352</v>
      </c>
      <c r="B90" t="s">
        <v>354</v>
      </c>
      <c r="C90">
        <v>75</v>
      </c>
      <c r="D90" s="20">
        <v>65493298</v>
      </c>
      <c r="E90" s="24">
        <f t="shared" si="1"/>
        <v>1.145155340932747</v>
      </c>
    </row>
    <row r="91" spans="1:5" ht="12.75">
      <c r="A91" t="s">
        <v>341</v>
      </c>
      <c r="B91" t="s">
        <v>354</v>
      </c>
      <c r="C91">
        <v>271</v>
      </c>
      <c r="D91" s="20">
        <v>49232844</v>
      </c>
      <c r="E91" s="24">
        <f t="shared" si="1"/>
        <v>5.504455521602612</v>
      </c>
    </row>
    <row r="92" spans="1:5" ht="12.75">
      <c r="A92" t="s">
        <v>28</v>
      </c>
      <c r="B92" t="s">
        <v>354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.75">
      <c r="A93" t="s">
        <v>371</v>
      </c>
      <c r="B93" t="s">
        <v>354</v>
      </c>
      <c r="C93">
        <v>559</v>
      </c>
      <c r="D93" s="20">
        <v>1322044605</v>
      </c>
      <c r="E93" s="24">
        <f t="shared" si="1"/>
        <v>0.4228299089802647</v>
      </c>
    </row>
    <row r="94" spans="1:5" ht="12.75">
      <c r="A94" t="s">
        <v>338</v>
      </c>
      <c r="B94" t="s">
        <v>354</v>
      </c>
      <c r="C94">
        <v>1910</v>
      </c>
      <c r="D94" s="20">
        <v>127288628</v>
      </c>
      <c r="E94" s="24">
        <f t="shared" si="1"/>
        <v>15.005268184680252</v>
      </c>
    </row>
    <row r="95" spans="1:5" ht="12.75">
      <c r="A95"/>
      <c r="B95" s="21" t="s">
        <v>354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491</v>
      </c>
      <c r="B97" t="s">
        <v>26</v>
      </c>
      <c r="C97">
        <v>292</v>
      </c>
      <c r="D97" s="33">
        <v>140702096</v>
      </c>
      <c r="E97" s="24">
        <f aca="true" t="shared" si="2" ref="E97:E131">C97/D97*10^6</f>
        <v>2.0753066819985397</v>
      </c>
      <c r="F97" s="12" t="s">
        <v>514</v>
      </c>
      <c r="G97" s="6" t="s">
        <v>528</v>
      </c>
    </row>
    <row r="98" spans="1:7" ht="12.75">
      <c r="A98" s="18" t="s">
        <v>37</v>
      </c>
      <c r="B98" t="s">
        <v>26</v>
      </c>
      <c r="C98" s="13">
        <v>152</v>
      </c>
      <c r="D98" s="9">
        <v>8205533</v>
      </c>
      <c r="E98" s="24">
        <f t="shared" si="2"/>
        <v>18.52408612578854</v>
      </c>
      <c r="F98" s="12" t="s">
        <v>514</v>
      </c>
      <c r="G98" s="6" t="s">
        <v>69</v>
      </c>
    </row>
    <row r="99" spans="1:7" ht="12.75">
      <c r="A99" s="18" t="s">
        <v>39</v>
      </c>
      <c r="B99" t="s">
        <v>26</v>
      </c>
      <c r="C99" s="13">
        <v>66</v>
      </c>
      <c r="D99" s="9">
        <v>10403951</v>
      </c>
      <c r="E99" s="24">
        <f t="shared" si="2"/>
        <v>6.343743833472495</v>
      </c>
      <c r="F99" s="12" t="s">
        <v>514</v>
      </c>
      <c r="G99" s="6" t="s">
        <v>69</v>
      </c>
    </row>
    <row r="100" spans="1:7" ht="12.75">
      <c r="A100" s="18" t="s">
        <v>38</v>
      </c>
      <c r="B100" t="s">
        <v>26</v>
      </c>
      <c r="C100" s="13">
        <v>2</v>
      </c>
      <c r="D100" s="10">
        <v>3989018</v>
      </c>
      <c r="E100" s="24">
        <f t="shared" si="2"/>
        <v>0.5013765292610863</v>
      </c>
      <c r="F100" s="12" t="s">
        <v>514</v>
      </c>
      <c r="G100" s="6" t="s">
        <v>69</v>
      </c>
    </row>
    <row r="101" spans="1:7" ht="12.75">
      <c r="A101" s="18" t="s">
        <v>40</v>
      </c>
      <c r="B101" t="s">
        <v>26</v>
      </c>
      <c r="C101" s="13">
        <v>15</v>
      </c>
      <c r="D101" s="9">
        <v>7262675</v>
      </c>
      <c r="E101" s="24">
        <f t="shared" si="2"/>
        <v>2.0653547074597167</v>
      </c>
      <c r="F101" s="12" t="s">
        <v>514</v>
      </c>
      <c r="G101" s="6" t="s">
        <v>69</v>
      </c>
    </row>
    <row r="102" spans="1:6" ht="12.75">
      <c r="A102" s="18" t="s">
        <v>42</v>
      </c>
      <c r="B102" t="s">
        <v>26</v>
      </c>
      <c r="C102" s="13">
        <v>1</v>
      </c>
      <c r="D102" s="9">
        <v>792604</v>
      </c>
      <c r="E102" s="24">
        <f t="shared" si="2"/>
        <v>1.2616640844608404</v>
      </c>
      <c r="F102" s="12" t="s">
        <v>514</v>
      </c>
    </row>
    <row r="103" spans="1:7" ht="12.75">
      <c r="A103" s="18" t="s">
        <v>43</v>
      </c>
      <c r="B103" t="s">
        <v>26</v>
      </c>
      <c r="C103" s="13">
        <v>92</v>
      </c>
      <c r="D103" s="9">
        <v>10220911</v>
      </c>
      <c r="E103" s="24">
        <f t="shared" si="2"/>
        <v>9.001154593753924</v>
      </c>
      <c r="F103" s="12" t="s">
        <v>514</v>
      </c>
      <c r="G103" s="6" t="s">
        <v>69</v>
      </c>
    </row>
    <row r="104" spans="1:7" ht="12.75">
      <c r="A104" s="18" t="s">
        <v>45</v>
      </c>
      <c r="B104" t="s">
        <v>26</v>
      </c>
      <c r="C104" s="13">
        <v>12</v>
      </c>
      <c r="D104" s="9">
        <v>5484723</v>
      </c>
      <c r="E104" s="24">
        <f t="shared" si="2"/>
        <v>2.1878953595286394</v>
      </c>
      <c r="F104" s="12" t="s">
        <v>514</v>
      </c>
      <c r="G104" s="6" t="s">
        <v>69</v>
      </c>
    </row>
    <row r="105" spans="1:7" ht="12.75">
      <c r="A105" s="18" t="s">
        <v>46</v>
      </c>
      <c r="B105" t="s">
        <v>26</v>
      </c>
      <c r="C105" s="13">
        <v>7</v>
      </c>
      <c r="D105" s="9">
        <v>1307605</v>
      </c>
      <c r="E105" s="24">
        <f t="shared" si="2"/>
        <v>5.353298587876308</v>
      </c>
      <c r="F105" s="12" t="s">
        <v>514</v>
      </c>
      <c r="G105" s="6" t="s">
        <v>69</v>
      </c>
    </row>
    <row r="106" spans="1:7" ht="12.75">
      <c r="A106" s="18" t="s">
        <v>48</v>
      </c>
      <c r="B106" t="s">
        <v>26</v>
      </c>
      <c r="C106" s="13">
        <v>27</v>
      </c>
      <c r="D106" s="9">
        <v>5244749</v>
      </c>
      <c r="E106" s="24">
        <f t="shared" si="2"/>
        <v>5.148006129559299</v>
      </c>
      <c r="F106" s="12" t="s">
        <v>514</v>
      </c>
      <c r="G106" s="6" t="s">
        <v>69</v>
      </c>
    </row>
    <row r="107" spans="1:7" ht="12.75">
      <c r="A107" s="18" t="s">
        <v>49</v>
      </c>
      <c r="B107" t="s">
        <v>26</v>
      </c>
      <c r="C107" s="13">
        <v>521</v>
      </c>
      <c r="D107" s="9">
        <v>61538322</v>
      </c>
      <c r="E107" s="24">
        <f t="shared" si="2"/>
        <v>8.466269197265406</v>
      </c>
      <c r="F107" s="12" t="s">
        <v>514</v>
      </c>
      <c r="G107" s="6" t="s">
        <v>69</v>
      </c>
    </row>
    <row r="108" spans="1:7" ht="12.75">
      <c r="A108" s="18" t="s">
        <v>58</v>
      </c>
      <c r="B108" t="s">
        <v>26</v>
      </c>
      <c r="C108" s="13">
        <v>15</v>
      </c>
      <c r="D108" s="11">
        <v>2114550</v>
      </c>
      <c r="E108" s="24">
        <f t="shared" si="2"/>
        <v>7.093707881109456</v>
      </c>
      <c r="F108" s="12" t="s">
        <v>514</v>
      </c>
      <c r="G108" s="6" t="s">
        <v>69</v>
      </c>
    </row>
    <row r="109" spans="1:7" ht="12.75">
      <c r="A109" s="18" t="s">
        <v>44</v>
      </c>
      <c r="B109" t="s">
        <v>26</v>
      </c>
      <c r="C109" s="13">
        <v>467</v>
      </c>
      <c r="D109" s="9">
        <v>82369552</v>
      </c>
      <c r="E109" s="24">
        <f t="shared" si="2"/>
        <v>5.669570717101873</v>
      </c>
      <c r="F109" s="12" t="s">
        <v>514</v>
      </c>
      <c r="G109" s="6" t="s">
        <v>69</v>
      </c>
    </row>
    <row r="110" spans="1:7" ht="12.75">
      <c r="A110" s="18" t="s">
        <v>50</v>
      </c>
      <c r="B110" t="s">
        <v>26</v>
      </c>
      <c r="C110" s="13">
        <v>25</v>
      </c>
      <c r="D110" s="9">
        <v>10722816</v>
      </c>
      <c r="E110" s="24">
        <f t="shared" si="2"/>
        <v>2.3314771045217975</v>
      </c>
      <c r="F110" s="12" t="s">
        <v>514</v>
      </c>
      <c r="G110" s="6" t="s">
        <v>69</v>
      </c>
    </row>
    <row r="111" spans="1:7" ht="12.75">
      <c r="A111" s="18" t="s">
        <v>51</v>
      </c>
      <c r="B111" t="s">
        <v>26</v>
      </c>
      <c r="C111" s="13">
        <v>25</v>
      </c>
      <c r="D111" s="9">
        <v>9930915</v>
      </c>
      <c r="E111" s="24">
        <f t="shared" si="2"/>
        <v>2.517391398476374</v>
      </c>
      <c r="F111" s="12" t="s">
        <v>514</v>
      </c>
      <c r="G111" s="6" t="s">
        <v>69</v>
      </c>
    </row>
    <row r="112" spans="1:7" ht="12.75">
      <c r="A112" s="18" t="s">
        <v>53</v>
      </c>
      <c r="B112" t="s">
        <v>26</v>
      </c>
      <c r="C112" s="13">
        <v>2</v>
      </c>
      <c r="D112" s="9">
        <v>304367</v>
      </c>
      <c r="E112" s="24">
        <f t="shared" si="2"/>
        <v>6.5710145975089285</v>
      </c>
      <c r="F112" s="12" t="s">
        <v>514</v>
      </c>
      <c r="G112" s="6" t="s">
        <v>69</v>
      </c>
    </row>
    <row r="113" spans="1:7" ht="12.75">
      <c r="A113" s="18" t="s">
        <v>52</v>
      </c>
      <c r="B113" t="s">
        <v>26</v>
      </c>
      <c r="C113" s="13">
        <v>8</v>
      </c>
      <c r="D113" s="9">
        <v>4156119</v>
      </c>
      <c r="E113" s="24">
        <f t="shared" si="2"/>
        <v>1.9248726997470476</v>
      </c>
      <c r="F113" s="12" t="s">
        <v>514</v>
      </c>
      <c r="G113" s="6" t="s">
        <v>69</v>
      </c>
    </row>
    <row r="114" spans="1:7" ht="12.75">
      <c r="A114" s="18" t="s">
        <v>54</v>
      </c>
      <c r="B114" t="s">
        <v>26</v>
      </c>
      <c r="C114" s="13">
        <v>549</v>
      </c>
      <c r="D114" s="9">
        <v>58145320</v>
      </c>
      <c r="E114" s="24">
        <f t="shared" si="2"/>
        <v>9.441860497113096</v>
      </c>
      <c r="F114" s="12" t="s">
        <v>514</v>
      </c>
      <c r="G114" s="6" t="s">
        <v>69</v>
      </c>
    </row>
    <row r="115" spans="1:7" ht="12.75">
      <c r="A115" s="18" t="s">
        <v>57</v>
      </c>
      <c r="B115" t="s">
        <v>26</v>
      </c>
      <c r="C115" s="13">
        <v>9</v>
      </c>
      <c r="D115" s="9">
        <v>2245423</v>
      </c>
      <c r="E115" s="24">
        <f t="shared" si="2"/>
        <v>4.008153474868655</v>
      </c>
      <c r="F115" s="12" t="s">
        <v>514</v>
      </c>
      <c r="G115" s="6" t="s">
        <v>69</v>
      </c>
    </row>
    <row r="116" spans="1:7" ht="12.75">
      <c r="A116" s="18" t="s">
        <v>55</v>
      </c>
      <c r="B116" t="s">
        <v>26</v>
      </c>
      <c r="C116" s="13">
        <v>1</v>
      </c>
      <c r="D116" s="9">
        <v>34498</v>
      </c>
      <c r="E116" s="24">
        <f t="shared" si="2"/>
        <v>28.98718766305293</v>
      </c>
      <c r="F116" s="12" t="s">
        <v>514</v>
      </c>
      <c r="G116" s="37" t="s">
        <v>69</v>
      </c>
    </row>
    <row r="117" spans="1:7" ht="12.75">
      <c r="A117" s="18" t="s">
        <v>56</v>
      </c>
      <c r="B117" t="s">
        <v>26</v>
      </c>
      <c r="C117" s="13">
        <v>15</v>
      </c>
      <c r="D117" s="11">
        <v>3565205</v>
      </c>
      <c r="E117" s="24">
        <f t="shared" si="2"/>
        <v>4.2073316962138225</v>
      </c>
      <c r="F117" s="12" t="s">
        <v>514</v>
      </c>
      <c r="G117" s="6" t="s">
        <v>69</v>
      </c>
    </row>
    <row r="118" spans="1:7" ht="12.75">
      <c r="A118" s="18" t="s">
        <v>59</v>
      </c>
      <c r="B118" t="s">
        <v>26</v>
      </c>
      <c r="C118" s="13">
        <v>4</v>
      </c>
      <c r="D118" s="9">
        <v>403532</v>
      </c>
      <c r="E118" s="24">
        <f t="shared" si="2"/>
        <v>9.912472864605533</v>
      </c>
      <c r="F118" s="12" t="s">
        <v>514</v>
      </c>
      <c r="G118" s="6" t="s">
        <v>69</v>
      </c>
    </row>
    <row r="119" spans="1:7" ht="12.75">
      <c r="A119" s="18" t="s">
        <v>60</v>
      </c>
      <c r="B119" t="s">
        <v>26</v>
      </c>
      <c r="C119" s="13">
        <v>55</v>
      </c>
      <c r="D119" s="11">
        <v>16645313</v>
      </c>
      <c r="E119" s="24">
        <f t="shared" si="2"/>
        <v>3.304233449980784</v>
      </c>
      <c r="F119" s="12" t="s">
        <v>514</v>
      </c>
      <c r="G119" s="6" t="s">
        <v>69</v>
      </c>
    </row>
    <row r="120" spans="1:7" ht="12.75">
      <c r="A120" s="18" t="s">
        <v>61</v>
      </c>
      <c r="B120" t="s">
        <v>26</v>
      </c>
      <c r="C120" s="13">
        <v>25</v>
      </c>
      <c r="D120" s="11">
        <v>4644457</v>
      </c>
      <c r="E120" s="24">
        <f t="shared" si="2"/>
        <v>5.382760568135306</v>
      </c>
      <c r="F120" s="12" t="s">
        <v>514</v>
      </c>
      <c r="G120" s="6" t="s">
        <v>69</v>
      </c>
    </row>
    <row r="121" spans="1:7" ht="12.75">
      <c r="A121" s="18" t="s">
        <v>62</v>
      </c>
      <c r="B121" t="s">
        <v>26</v>
      </c>
      <c r="C121" s="13">
        <v>145</v>
      </c>
      <c r="D121" s="11">
        <v>38500696</v>
      </c>
      <c r="E121" s="24">
        <f t="shared" si="2"/>
        <v>3.766165681784038</v>
      </c>
      <c r="F121" s="12" t="s">
        <v>514</v>
      </c>
      <c r="G121" s="6" t="s">
        <v>69</v>
      </c>
    </row>
    <row r="122" spans="1:7" ht="12.75">
      <c r="A122" s="18" t="s">
        <v>63</v>
      </c>
      <c r="B122" t="s">
        <v>26</v>
      </c>
      <c r="C122" s="13">
        <v>63</v>
      </c>
      <c r="D122" s="11">
        <v>10676910</v>
      </c>
      <c r="E122" s="24">
        <f t="shared" si="2"/>
        <v>5.900583595815643</v>
      </c>
      <c r="F122" s="12" t="s">
        <v>514</v>
      </c>
      <c r="G122" s="6" t="s">
        <v>69</v>
      </c>
    </row>
    <row r="123" spans="1:7" ht="12.75">
      <c r="A123" s="18" t="s">
        <v>64</v>
      </c>
      <c r="B123" t="s">
        <v>26</v>
      </c>
      <c r="C123" s="13">
        <v>32</v>
      </c>
      <c r="D123" s="11">
        <v>22246862</v>
      </c>
      <c r="E123" s="24">
        <f t="shared" si="2"/>
        <v>1.4384051107971991</v>
      </c>
      <c r="F123" s="12" t="s">
        <v>514</v>
      </c>
      <c r="G123" s="6" t="s">
        <v>69</v>
      </c>
    </row>
    <row r="124" spans="1:7" ht="12.75">
      <c r="A124" s="18" t="s">
        <v>65</v>
      </c>
      <c r="B124" t="s">
        <v>26</v>
      </c>
      <c r="C124" s="13">
        <v>22</v>
      </c>
      <c r="D124" s="11">
        <v>7500000</v>
      </c>
      <c r="E124" s="24">
        <f t="shared" si="2"/>
        <v>2.933333333333333</v>
      </c>
      <c r="F124" s="12" t="s">
        <v>514</v>
      </c>
      <c r="G124" s="6" t="s">
        <v>69</v>
      </c>
    </row>
    <row r="125" spans="1:7" ht="12.75">
      <c r="A125" s="18" t="s">
        <v>68</v>
      </c>
      <c r="B125" t="s">
        <v>26</v>
      </c>
      <c r="C125" s="13">
        <v>13</v>
      </c>
      <c r="D125" s="11">
        <f>5.4*10^6</f>
        <v>5400000</v>
      </c>
      <c r="E125" s="24">
        <f t="shared" si="2"/>
        <v>2.4074074074074074</v>
      </c>
      <c r="F125" s="12" t="s">
        <v>514</v>
      </c>
      <c r="G125" s="6" t="s">
        <v>69</v>
      </c>
    </row>
    <row r="126" spans="1:7" ht="12.75">
      <c r="A126" s="18" t="s">
        <v>67</v>
      </c>
      <c r="B126" t="s">
        <v>26</v>
      </c>
      <c r="C126" s="13">
        <v>10</v>
      </c>
      <c r="D126" s="11">
        <v>2007711</v>
      </c>
      <c r="E126" s="24">
        <f t="shared" si="2"/>
        <v>4.980796538944101</v>
      </c>
      <c r="F126" s="12" t="s">
        <v>514</v>
      </c>
      <c r="G126" s="6" t="s">
        <v>69</v>
      </c>
    </row>
    <row r="127" spans="1:7" ht="12.75">
      <c r="A127" s="18" t="s">
        <v>47</v>
      </c>
      <c r="B127" t="s">
        <v>26</v>
      </c>
      <c r="C127" s="13">
        <v>141</v>
      </c>
      <c r="D127" s="9">
        <v>40491052</v>
      </c>
      <c r="E127" s="24">
        <f t="shared" si="2"/>
        <v>3.4822508439642417</v>
      </c>
      <c r="F127" s="12" t="s">
        <v>514</v>
      </c>
      <c r="G127" s="6" t="s">
        <v>69</v>
      </c>
    </row>
    <row r="128" spans="1:7" ht="12.75">
      <c r="A128" s="18" t="s">
        <v>66</v>
      </c>
      <c r="B128" t="s">
        <v>26</v>
      </c>
      <c r="C128" s="13">
        <v>31</v>
      </c>
      <c r="D128" s="11">
        <v>9045389</v>
      </c>
      <c r="E128" s="24">
        <f t="shared" si="2"/>
        <v>3.42716051238924</v>
      </c>
      <c r="F128" s="12" t="s">
        <v>514</v>
      </c>
      <c r="G128" s="6" t="s">
        <v>69</v>
      </c>
    </row>
    <row r="129" spans="1:7" ht="12.75">
      <c r="A129" s="18" t="s">
        <v>41</v>
      </c>
      <c r="B129" t="s">
        <v>26</v>
      </c>
      <c r="C129" s="13">
        <v>23</v>
      </c>
      <c r="D129" s="9">
        <v>7581520</v>
      </c>
      <c r="E129" s="24">
        <f t="shared" si="2"/>
        <v>3.0336924521731787</v>
      </c>
      <c r="F129" s="12" t="s">
        <v>514</v>
      </c>
      <c r="G129" s="6" t="s">
        <v>69</v>
      </c>
    </row>
    <row r="130" spans="1:7" ht="12.75">
      <c r="A130" s="18" t="s">
        <v>151</v>
      </c>
      <c r="B130" t="s">
        <v>26</v>
      </c>
      <c r="C130" s="13">
        <v>152</v>
      </c>
      <c r="D130" s="9">
        <v>60943912</v>
      </c>
      <c r="E130" s="24">
        <f t="shared" si="2"/>
        <v>2.494096539126008</v>
      </c>
      <c r="F130" s="12" t="s">
        <v>514</v>
      </c>
      <c r="G130" s="6" t="s">
        <v>69</v>
      </c>
    </row>
    <row r="131" spans="2:7" ht="12.75">
      <c r="B131" s="21" t="s">
        <v>26</v>
      </c>
      <c r="C131" s="25">
        <f>SUM(C97:C130)</f>
        <v>3019</v>
      </c>
      <c r="D131" s="29">
        <f>SUM(D97:D130)</f>
        <v>654828306</v>
      </c>
      <c r="E131" s="27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150</v>
      </c>
      <c r="B133" t="s">
        <v>283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69</v>
      </c>
    </row>
    <row r="134" spans="1:12" ht="12.75">
      <c r="A134" s="18" t="s">
        <v>149</v>
      </c>
      <c r="B134" t="s">
        <v>283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495</v>
      </c>
      <c r="H134" s="6" t="s">
        <v>496</v>
      </c>
      <c r="L134" s="6" t="s">
        <v>508</v>
      </c>
    </row>
    <row r="135" spans="1:6" ht="12.75">
      <c r="A135" s="18" t="s">
        <v>148</v>
      </c>
      <c r="B135" t="s">
        <v>283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.75">
      <c r="A136" s="34"/>
      <c r="B136" s="21" t="s">
        <v>283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.75">
      <c r="D137" s="8"/>
      <c r="F137"/>
    </row>
    <row r="138" spans="1:13" ht="15.75">
      <c r="A138" s="18" t="s">
        <v>29</v>
      </c>
      <c r="B138" t="s">
        <v>361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30</v>
      </c>
      <c r="M138" s="7" t="s">
        <v>31</v>
      </c>
    </row>
    <row r="139" spans="1:7" ht="12.75">
      <c r="A139" s="18" t="s">
        <v>32</v>
      </c>
      <c r="B139" t="s">
        <v>361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33</v>
      </c>
    </row>
    <row r="140" spans="2:5" ht="12.75">
      <c r="B140" s="21" t="s">
        <v>361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8.8515625" defaultRowHeight="12.75"/>
  <cols>
    <col min="1" max="1" width="27.140625" style="0" customWidth="1"/>
    <col min="2" max="10" width="11.421875" style="0" customWidth="1"/>
    <col min="11" max="11" width="27.140625" style="0" customWidth="1"/>
    <col min="12" max="16384" width="11.421875" style="0" customWidth="1"/>
  </cols>
  <sheetData>
    <row r="2" spans="2:18" ht="12.75">
      <c r="B2" s="5" t="s">
        <v>291</v>
      </c>
      <c r="C2" s="5" t="s">
        <v>459</v>
      </c>
      <c r="D2" s="5" t="s">
        <v>90</v>
      </c>
      <c r="E2" s="5" t="s">
        <v>283</v>
      </c>
      <c r="F2" s="5" t="s">
        <v>220</v>
      </c>
      <c r="G2" s="5" t="s">
        <v>91</v>
      </c>
      <c r="L2" s="5" t="s">
        <v>291</v>
      </c>
      <c r="M2" s="5" t="s">
        <v>459</v>
      </c>
      <c r="N2" s="5" t="s">
        <v>90</v>
      </c>
      <c r="O2" s="5" t="s">
        <v>283</v>
      </c>
      <c r="P2" s="5" t="s">
        <v>220</v>
      </c>
      <c r="Q2" s="5" t="s">
        <v>91</v>
      </c>
      <c r="R2" s="5" t="s">
        <v>83</v>
      </c>
    </row>
    <row r="3" spans="1:18" ht="12.75">
      <c r="A3" s="4" t="s">
        <v>503</v>
      </c>
      <c r="B3" t="s">
        <v>71</v>
      </c>
      <c r="C3" t="s">
        <v>188</v>
      </c>
      <c r="D3" t="s">
        <v>195</v>
      </c>
      <c r="E3" t="s">
        <v>203</v>
      </c>
      <c r="G3" t="s">
        <v>196</v>
      </c>
      <c r="K3" s="4" t="s">
        <v>503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502</v>
      </c>
      <c r="B4" t="s">
        <v>71</v>
      </c>
      <c r="C4" t="s">
        <v>189</v>
      </c>
      <c r="D4" t="s">
        <v>195</v>
      </c>
      <c r="E4" t="s">
        <v>203</v>
      </c>
      <c r="G4" t="s">
        <v>196</v>
      </c>
      <c r="K4" s="4" t="s">
        <v>502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501</v>
      </c>
      <c r="B5" t="s">
        <v>179</v>
      </c>
      <c r="C5" t="s">
        <v>190</v>
      </c>
      <c r="D5" t="s">
        <v>195</v>
      </c>
      <c r="E5" t="s">
        <v>204</v>
      </c>
      <c r="G5" t="s">
        <v>197</v>
      </c>
      <c r="K5" s="4" t="s">
        <v>501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384</v>
      </c>
      <c r="B6" t="s">
        <v>180</v>
      </c>
      <c r="C6" t="s">
        <v>191</v>
      </c>
      <c r="D6" t="s">
        <v>195</v>
      </c>
      <c r="E6" t="s">
        <v>203</v>
      </c>
      <c r="G6" t="s">
        <v>198</v>
      </c>
      <c r="K6" s="4" t="s">
        <v>384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499</v>
      </c>
      <c r="B7" t="s">
        <v>181</v>
      </c>
      <c r="C7" t="s">
        <v>192</v>
      </c>
      <c r="D7" t="s">
        <v>195</v>
      </c>
      <c r="E7" t="s">
        <v>204</v>
      </c>
      <c r="G7" t="s">
        <v>197</v>
      </c>
      <c r="K7" s="4" t="s">
        <v>499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390</v>
      </c>
      <c r="B8" t="s">
        <v>182</v>
      </c>
      <c r="C8" t="s">
        <v>189</v>
      </c>
      <c r="D8" t="s">
        <v>195</v>
      </c>
      <c r="E8" t="s">
        <v>203</v>
      </c>
      <c r="G8" t="s">
        <v>196</v>
      </c>
      <c r="K8" s="4" t="s">
        <v>390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297</v>
      </c>
      <c r="B9" t="s">
        <v>183</v>
      </c>
      <c r="C9" t="s">
        <v>193</v>
      </c>
      <c r="D9" t="s">
        <v>299</v>
      </c>
      <c r="E9" t="s">
        <v>184</v>
      </c>
      <c r="G9" t="s">
        <v>199</v>
      </c>
      <c r="K9" s="4" t="s">
        <v>297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295</v>
      </c>
      <c r="B10" t="s">
        <v>181</v>
      </c>
      <c r="C10" t="s">
        <v>102</v>
      </c>
      <c r="D10" t="s">
        <v>195</v>
      </c>
      <c r="E10" t="s">
        <v>184</v>
      </c>
      <c r="G10" t="s">
        <v>200</v>
      </c>
      <c r="K10" s="4" t="s">
        <v>295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397</v>
      </c>
      <c r="B11" t="s">
        <v>181</v>
      </c>
      <c r="C11" t="s">
        <v>102</v>
      </c>
      <c r="D11" t="s">
        <v>299</v>
      </c>
      <c r="E11" t="s">
        <v>184</v>
      </c>
      <c r="G11" t="s">
        <v>113</v>
      </c>
      <c r="K11" s="4" t="s">
        <v>397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298</v>
      </c>
      <c r="B12" t="s">
        <v>184</v>
      </c>
      <c r="C12" t="s">
        <v>192</v>
      </c>
      <c r="D12" t="s">
        <v>299</v>
      </c>
      <c r="E12" t="s">
        <v>184</v>
      </c>
      <c r="G12" t="s">
        <v>201</v>
      </c>
      <c r="K12" s="4" t="s">
        <v>298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511</v>
      </c>
      <c r="B13" t="s">
        <v>184</v>
      </c>
      <c r="C13" t="s">
        <v>102</v>
      </c>
      <c r="D13" t="s">
        <v>195</v>
      </c>
      <c r="E13" t="s">
        <v>184</v>
      </c>
      <c r="G13" t="s">
        <v>113</v>
      </c>
      <c r="K13" s="4" t="s">
        <v>511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510</v>
      </c>
      <c r="B14" t="s">
        <v>184</v>
      </c>
      <c r="C14" t="s">
        <v>194</v>
      </c>
      <c r="D14" t="s">
        <v>195</v>
      </c>
      <c r="E14" t="s">
        <v>184</v>
      </c>
      <c r="G14" t="s">
        <v>113</v>
      </c>
      <c r="K14" s="4" t="s">
        <v>510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392</v>
      </c>
      <c r="B15" t="s">
        <v>184</v>
      </c>
      <c r="C15" t="s">
        <v>102</v>
      </c>
      <c r="D15" t="s">
        <v>195</v>
      </c>
      <c r="E15" t="s">
        <v>184</v>
      </c>
      <c r="G15" t="s">
        <v>113</v>
      </c>
      <c r="K15" s="4" t="s">
        <v>392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322</v>
      </c>
      <c r="B16" t="s">
        <v>184</v>
      </c>
      <c r="C16" t="s">
        <v>192</v>
      </c>
      <c r="D16" t="s">
        <v>299</v>
      </c>
      <c r="E16" t="s">
        <v>205</v>
      </c>
      <c r="G16" t="s">
        <v>113</v>
      </c>
      <c r="K16" s="4" t="s">
        <v>322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393</v>
      </c>
      <c r="B17" t="s">
        <v>181</v>
      </c>
      <c r="C17" t="s">
        <v>102</v>
      </c>
      <c r="D17" t="s">
        <v>195</v>
      </c>
      <c r="E17" t="s">
        <v>184</v>
      </c>
      <c r="G17" t="s">
        <v>113</v>
      </c>
      <c r="K17" s="4" t="s">
        <v>393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238</v>
      </c>
      <c r="B18" t="s">
        <v>184</v>
      </c>
      <c r="C18" t="s">
        <v>102</v>
      </c>
      <c r="D18" t="s">
        <v>299</v>
      </c>
      <c r="E18" t="s">
        <v>206</v>
      </c>
      <c r="G18" t="s">
        <v>113</v>
      </c>
      <c r="K18" s="4" t="s">
        <v>238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314</v>
      </c>
      <c r="B19" t="s">
        <v>184</v>
      </c>
      <c r="C19" t="s">
        <v>102</v>
      </c>
      <c r="D19" t="s">
        <v>299</v>
      </c>
      <c r="E19" t="s">
        <v>205</v>
      </c>
      <c r="G19" t="s">
        <v>113</v>
      </c>
      <c r="K19" s="4" t="s">
        <v>314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302</v>
      </c>
      <c r="B20" t="s">
        <v>184</v>
      </c>
      <c r="C20" t="s">
        <v>102</v>
      </c>
      <c r="D20" t="s">
        <v>195</v>
      </c>
      <c r="E20" t="s">
        <v>184</v>
      </c>
      <c r="G20" t="s">
        <v>113</v>
      </c>
      <c r="K20" s="4" t="s">
        <v>302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174</v>
      </c>
      <c r="B21" t="s">
        <v>184</v>
      </c>
      <c r="C21" t="s">
        <v>102</v>
      </c>
      <c r="D21" t="s">
        <v>299</v>
      </c>
      <c r="E21" t="s">
        <v>205</v>
      </c>
      <c r="G21" t="s">
        <v>113</v>
      </c>
      <c r="K21" s="4" t="s">
        <v>174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372</v>
      </c>
      <c r="B22" t="s">
        <v>184</v>
      </c>
      <c r="C22" t="s">
        <v>102</v>
      </c>
      <c r="D22" t="s">
        <v>299</v>
      </c>
      <c r="E22" t="s">
        <v>184</v>
      </c>
      <c r="G22" t="s">
        <v>113</v>
      </c>
      <c r="K22" s="4" t="s">
        <v>372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296</v>
      </c>
      <c r="B23" t="s">
        <v>184</v>
      </c>
      <c r="C23" t="s">
        <v>102</v>
      </c>
      <c r="D23" t="s">
        <v>299</v>
      </c>
      <c r="E23" t="s">
        <v>184</v>
      </c>
      <c r="G23" t="s">
        <v>113</v>
      </c>
      <c r="K23" s="4" t="s">
        <v>296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394</v>
      </c>
      <c r="B24" t="s">
        <v>184</v>
      </c>
      <c r="C24" t="s">
        <v>102</v>
      </c>
      <c r="D24" t="s">
        <v>195</v>
      </c>
      <c r="E24" t="s">
        <v>184</v>
      </c>
      <c r="G24" t="s">
        <v>113</v>
      </c>
      <c r="K24" s="4" t="s">
        <v>394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301</v>
      </c>
      <c r="B25" t="s">
        <v>184</v>
      </c>
      <c r="C25" t="s">
        <v>102</v>
      </c>
      <c r="D25" t="s">
        <v>195</v>
      </c>
      <c r="E25" t="s">
        <v>184</v>
      </c>
      <c r="G25" t="s">
        <v>113</v>
      </c>
      <c r="K25" s="4" t="s">
        <v>301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313</v>
      </c>
      <c r="B26" t="s">
        <v>184</v>
      </c>
      <c r="C26" t="s">
        <v>102</v>
      </c>
      <c r="D26" t="s">
        <v>299</v>
      </c>
      <c r="E26" t="s">
        <v>184</v>
      </c>
      <c r="G26" t="s">
        <v>202</v>
      </c>
      <c r="K26" s="4" t="s">
        <v>313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410</v>
      </c>
      <c r="B27" t="s">
        <v>184</v>
      </c>
      <c r="C27" t="s">
        <v>193</v>
      </c>
      <c r="D27" t="s">
        <v>299</v>
      </c>
      <c r="E27" t="s">
        <v>184</v>
      </c>
      <c r="G27" t="s">
        <v>113</v>
      </c>
      <c r="K27" s="4" t="s">
        <v>410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156</v>
      </c>
      <c r="B28" t="s">
        <v>183</v>
      </c>
      <c r="C28" t="s">
        <v>102</v>
      </c>
      <c r="D28" t="s">
        <v>299</v>
      </c>
      <c r="E28" t="s">
        <v>184</v>
      </c>
      <c r="G28" t="s">
        <v>113</v>
      </c>
      <c r="K28" s="4" t="s">
        <v>156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171</v>
      </c>
      <c r="B29" t="s">
        <v>184</v>
      </c>
      <c r="C29" t="s">
        <v>102</v>
      </c>
      <c r="D29" t="s">
        <v>299</v>
      </c>
      <c r="E29" t="s">
        <v>184</v>
      </c>
      <c r="G29" t="s">
        <v>113</v>
      </c>
      <c r="K29" s="4" t="s">
        <v>171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223</v>
      </c>
      <c r="B30" t="s">
        <v>184</v>
      </c>
      <c r="C30" t="s">
        <v>102</v>
      </c>
      <c r="D30" t="s">
        <v>299</v>
      </c>
      <c r="E30" t="s">
        <v>184</v>
      </c>
      <c r="G30" t="s">
        <v>113</v>
      </c>
      <c r="K30" s="4" t="s">
        <v>223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303</v>
      </c>
      <c r="B31" t="s">
        <v>184</v>
      </c>
      <c r="C31" t="s">
        <v>102</v>
      </c>
      <c r="D31" t="s">
        <v>299</v>
      </c>
      <c r="E31" t="s">
        <v>184</v>
      </c>
      <c r="G31" t="s">
        <v>113</v>
      </c>
      <c r="K31" s="4" t="s">
        <v>303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401</v>
      </c>
      <c r="B32" t="s">
        <v>184</v>
      </c>
      <c r="C32" t="s">
        <v>102</v>
      </c>
      <c r="D32" t="s">
        <v>299</v>
      </c>
      <c r="E32" t="s">
        <v>184</v>
      </c>
      <c r="G32" t="s">
        <v>113</v>
      </c>
      <c r="K32" s="4" t="s">
        <v>401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315</v>
      </c>
      <c r="B33" t="s">
        <v>184</v>
      </c>
      <c r="C33" t="s">
        <v>102</v>
      </c>
      <c r="D33" t="s">
        <v>299</v>
      </c>
      <c r="E33" t="s">
        <v>184</v>
      </c>
      <c r="G33" t="s">
        <v>113</v>
      </c>
      <c r="K33" s="4" t="s">
        <v>315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319</v>
      </c>
      <c r="B34" t="s">
        <v>184</v>
      </c>
      <c r="C34" t="s">
        <v>193</v>
      </c>
      <c r="D34" t="s">
        <v>299</v>
      </c>
      <c r="E34" t="s">
        <v>184</v>
      </c>
      <c r="G34" t="s">
        <v>113</v>
      </c>
      <c r="K34" s="4" t="s">
        <v>319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324</v>
      </c>
      <c r="B35" t="s">
        <v>184</v>
      </c>
      <c r="C35" t="s">
        <v>102</v>
      </c>
      <c r="D35" t="s">
        <v>299</v>
      </c>
      <c r="E35" t="s">
        <v>184</v>
      </c>
      <c r="G35" t="s">
        <v>113</v>
      </c>
      <c r="K35" s="4" t="s">
        <v>324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158</v>
      </c>
      <c r="B36" t="s">
        <v>185</v>
      </c>
      <c r="C36" t="s">
        <v>102</v>
      </c>
      <c r="D36" t="s">
        <v>299</v>
      </c>
      <c r="E36" t="s">
        <v>184</v>
      </c>
      <c r="G36" t="s">
        <v>113</v>
      </c>
      <c r="K36" s="4" t="s">
        <v>158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161</v>
      </c>
      <c r="B37" t="s">
        <v>181</v>
      </c>
      <c r="C37" t="s">
        <v>102</v>
      </c>
      <c r="D37" t="s">
        <v>299</v>
      </c>
      <c r="E37" t="s">
        <v>184</v>
      </c>
      <c r="G37" t="s">
        <v>113</v>
      </c>
      <c r="K37" s="4" t="s">
        <v>161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162</v>
      </c>
      <c r="B38" t="s">
        <v>181</v>
      </c>
      <c r="C38" t="s">
        <v>102</v>
      </c>
      <c r="D38" t="s">
        <v>299</v>
      </c>
      <c r="E38" t="s">
        <v>184</v>
      </c>
      <c r="G38" t="s">
        <v>113</v>
      </c>
      <c r="K38" s="4" t="s">
        <v>162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175</v>
      </c>
      <c r="B39" t="s">
        <v>184</v>
      </c>
      <c r="C39" t="s">
        <v>102</v>
      </c>
      <c r="D39" t="s">
        <v>299</v>
      </c>
      <c r="E39" t="s">
        <v>184</v>
      </c>
      <c r="G39" t="s">
        <v>113</v>
      </c>
      <c r="K39" s="4" t="s">
        <v>175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176</v>
      </c>
      <c r="B40" t="s">
        <v>184</v>
      </c>
      <c r="C40" t="s">
        <v>102</v>
      </c>
      <c r="D40" t="s">
        <v>299</v>
      </c>
      <c r="E40" t="s">
        <v>184</v>
      </c>
      <c r="G40" t="s">
        <v>113</v>
      </c>
      <c r="K40" s="4" t="s">
        <v>176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389</v>
      </c>
      <c r="B41" t="s">
        <v>184</v>
      </c>
      <c r="C41" t="s">
        <v>102</v>
      </c>
      <c r="D41" t="s">
        <v>299</v>
      </c>
      <c r="E41" t="s">
        <v>184</v>
      </c>
      <c r="G41" t="s">
        <v>113</v>
      </c>
      <c r="K41" s="4" t="s">
        <v>389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363</v>
      </c>
      <c r="B42" t="s">
        <v>184</v>
      </c>
      <c r="C42" t="s">
        <v>102</v>
      </c>
      <c r="D42" t="s">
        <v>299</v>
      </c>
      <c r="E42" t="s">
        <v>184</v>
      </c>
      <c r="G42" t="s">
        <v>113</v>
      </c>
      <c r="K42" s="4" t="s">
        <v>363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364</v>
      </c>
      <c r="B43" t="s">
        <v>184</v>
      </c>
      <c r="C43" t="s">
        <v>102</v>
      </c>
      <c r="D43" t="s">
        <v>299</v>
      </c>
      <c r="E43" t="s">
        <v>184</v>
      </c>
      <c r="G43" t="s">
        <v>113</v>
      </c>
      <c r="K43" s="4" t="s">
        <v>364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365</v>
      </c>
      <c r="B44" t="s">
        <v>184</v>
      </c>
      <c r="C44" t="s">
        <v>102</v>
      </c>
      <c r="D44" t="s">
        <v>299</v>
      </c>
      <c r="E44" t="s">
        <v>184</v>
      </c>
      <c r="G44" t="s">
        <v>113</v>
      </c>
      <c r="K44" s="4" t="s">
        <v>365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366</v>
      </c>
      <c r="B45" t="s">
        <v>184</v>
      </c>
      <c r="C45" t="s">
        <v>102</v>
      </c>
      <c r="D45" t="s">
        <v>299</v>
      </c>
      <c r="E45" t="s">
        <v>184</v>
      </c>
      <c r="G45" t="s">
        <v>113</v>
      </c>
      <c r="K45" s="4" t="s">
        <v>366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387</v>
      </c>
      <c r="B46" t="s">
        <v>184</v>
      </c>
      <c r="C46" t="s">
        <v>102</v>
      </c>
      <c r="D46" t="s">
        <v>299</v>
      </c>
      <c r="E46" t="s">
        <v>206</v>
      </c>
      <c r="G46" t="s">
        <v>113</v>
      </c>
      <c r="K46" s="4" t="s">
        <v>387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216</v>
      </c>
      <c r="B47" t="s">
        <v>184</v>
      </c>
      <c r="C47" t="s">
        <v>102</v>
      </c>
      <c r="D47" t="s">
        <v>299</v>
      </c>
      <c r="E47" t="s">
        <v>184</v>
      </c>
      <c r="G47" t="s">
        <v>202</v>
      </c>
      <c r="K47" s="4" t="s">
        <v>216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224</v>
      </c>
      <c r="B48" t="s">
        <v>184</v>
      </c>
      <c r="C48" t="s">
        <v>102</v>
      </c>
      <c r="D48" t="s">
        <v>299</v>
      </c>
      <c r="E48" t="s">
        <v>184</v>
      </c>
      <c r="G48" t="s">
        <v>113</v>
      </c>
      <c r="K48" s="4" t="s">
        <v>224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225</v>
      </c>
      <c r="B49" t="s">
        <v>184</v>
      </c>
      <c r="C49" t="s">
        <v>102</v>
      </c>
      <c r="D49" t="s">
        <v>299</v>
      </c>
      <c r="E49" t="s">
        <v>184</v>
      </c>
      <c r="G49" t="s">
        <v>113</v>
      </c>
      <c r="K49" s="4" t="s">
        <v>225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229</v>
      </c>
      <c r="B50" t="s">
        <v>184</v>
      </c>
      <c r="C50" t="s">
        <v>102</v>
      </c>
      <c r="D50" t="s">
        <v>299</v>
      </c>
      <c r="E50" t="s">
        <v>184</v>
      </c>
      <c r="G50" t="s">
        <v>113</v>
      </c>
      <c r="K50" s="4" t="s">
        <v>229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184</v>
      </c>
      <c r="C51" t="s">
        <v>102</v>
      </c>
      <c r="D51" t="s">
        <v>299</v>
      </c>
      <c r="E51" t="s">
        <v>184</v>
      </c>
      <c r="G51" t="s">
        <v>113</v>
      </c>
      <c r="K51" s="4"/>
    </row>
    <row r="52" spans="1:18" ht="12.75">
      <c r="A52" s="4" t="s">
        <v>400</v>
      </c>
      <c r="B52" t="s">
        <v>184</v>
      </c>
      <c r="C52" t="s">
        <v>102</v>
      </c>
      <c r="D52" t="s">
        <v>299</v>
      </c>
      <c r="E52" t="s">
        <v>184</v>
      </c>
      <c r="G52" t="s">
        <v>113</v>
      </c>
      <c r="K52" s="4" t="s">
        <v>400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306</v>
      </c>
      <c r="B53" t="s">
        <v>184</v>
      </c>
      <c r="C53" t="s">
        <v>102</v>
      </c>
      <c r="D53" t="s">
        <v>299</v>
      </c>
      <c r="E53" t="s">
        <v>184</v>
      </c>
      <c r="G53" t="s">
        <v>113</v>
      </c>
      <c r="K53" s="4" t="s">
        <v>306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294</v>
      </c>
      <c r="B54" t="s">
        <v>186</v>
      </c>
      <c r="C54" t="s">
        <v>102</v>
      </c>
      <c r="D54" t="s">
        <v>299</v>
      </c>
      <c r="E54" t="s">
        <v>184</v>
      </c>
      <c r="G54" t="s">
        <v>113</v>
      </c>
      <c r="K54" s="4" t="s">
        <v>294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300</v>
      </c>
      <c r="B55" t="s">
        <v>184</v>
      </c>
      <c r="C55" t="s">
        <v>102</v>
      </c>
      <c r="D55" t="s">
        <v>195</v>
      </c>
      <c r="E55" t="s">
        <v>184</v>
      </c>
      <c r="G55" t="s">
        <v>113</v>
      </c>
      <c r="K55" s="4" t="s">
        <v>300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307</v>
      </c>
      <c r="B56" t="s">
        <v>184</v>
      </c>
      <c r="C56" t="s">
        <v>102</v>
      </c>
      <c r="D56" t="s">
        <v>299</v>
      </c>
      <c r="E56" t="s">
        <v>184</v>
      </c>
      <c r="G56" t="s">
        <v>202</v>
      </c>
      <c r="K56" s="4" t="s">
        <v>307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504</v>
      </c>
      <c r="B57" t="s">
        <v>184</v>
      </c>
      <c r="C57" t="s">
        <v>102</v>
      </c>
      <c r="D57" t="s">
        <v>299</v>
      </c>
      <c r="E57" t="s">
        <v>184</v>
      </c>
      <c r="G57" t="s">
        <v>113</v>
      </c>
      <c r="K57" s="4" t="s">
        <v>504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305</v>
      </c>
      <c r="B58" t="s">
        <v>187</v>
      </c>
      <c r="C58" t="s">
        <v>102</v>
      </c>
      <c r="D58" t="s">
        <v>299</v>
      </c>
      <c r="E58" t="s">
        <v>184</v>
      </c>
      <c r="G58" t="s">
        <v>113</v>
      </c>
      <c r="K58" s="4" t="s">
        <v>305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237</v>
      </c>
      <c r="B59" t="s">
        <v>184</v>
      </c>
      <c r="C59" t="s">
        <v>102</v>
      </c>
      <c r="D59" t="s">
        <v>299</v>
      </c>
      <c r="E59" t="s">
        <v>184</v>
      </c>
      <c r="G59" t="s">
        <v>113</v>
      </c>
      <c r="K59" s="4" t="s">
        <v>237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310</v>
      </c>
      <c r="B60" t="s">
        <v>184</v>
      </c>
      <c r="C60" t="s">
        <v>102</v>
      </c>
      <c r="D60" t="s">
        <v>299</v>
      </c>
      <c r="E60" t="s">
        <v>184</v>
      </c>
      <c r="G60" t="s">
        <v>113</v>
      </c>
      <c r="K60" s="4" t="s">
        <v>310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311</v>
      </c>
      <c r="B61" t="s">
        <v>184</v>
      </c>
      <c r="C61" t="s">
        <v>102</v>
      </c>
      <c r="D61" t="s">
        <v>299</v>
      </c>
      <c r="E61" t="s">
        <v>184</v>
      </c>
      <c r="G61" t="s">
        <v>113</v>
      </c>
      <c r="K61" s="4" t="s">
        <v>311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312</v>
      </c>
      <c r="B62" t="s">
        <v>184</v>
      </c>
      <c r="C62" t="s">
        <v>102</v>
      </c>
      <c r="D62" t="s">
        <v>299</v>
      </c>
      <c r="E62" t="s">
        <v>373</v>
      </c>
      <c r="G62" t="s">
        <v>113</v>
      </c>
      <c r="K62" s="4" t="s">
        <v>312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80</v>
      </c>
      <c r="B63" t="s">
        <v>184</v>
      </c>
      <c r="C63" t="s">
        <v>102</v>
      </c>
      <c r="D63" t="s">
        <v>299</v>
      </c>
      <c r="E63" t="s">
        <v>184</v>
      </c>
      <c r="G63" t="s">
        <v>113</v>
      </c>
      <c r="K63" s="4" t="s">
        <v>80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316</v>
      </c>
      <c r="B64" t="s">
        <v>184</v>
      </c>
      <c r="C64" t="s">
        <v>102</v>
      </c>
      <c r="D64" t="s">
        <v>299</v>
      </c>
      <c r="E64" t="s">
        <v>373</v>
      </c>
      <c r="G64" t="s">
        <v>113</v>
      </c>
      <c r="K64" s="4" t="s">
        <v>316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317</v>
      </c>
      <c r="B65" t="s">
        <v>184</v>
      </c>
      <c r="C65" t="s">
        <v>102</v>
      </c>
      <c r="D65" t="s">
        <v>299</v>
      </c>
      <c r="E65" t="s">
        <v>373</v>
      </c>
      <c r="G65" t="s">
        <v>113</v>
      </c>
      <c r="K65" s="4" t="s">
        <v>317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326</v>
      </c>
      <c r="B66" t="s">
        <v>184</v>
      </c>
      <c r="C66" t="s">
        <v>102</v>
      </c>
      <c r="D66" t="s">
        <v>299</v>
      </c>
      <c r="E66" t="s">
        <v>184</v>
      </c>
      <c r="G66" t="s">
        <v>113</v>
      </c>
      <c r="K66" s="4" t="s">
        <v>326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172</v>
      </c>
      <c r="B67" t="s">
        <v>184</v>
      </c>
      <c r="C67" t="s">
        <v>102</v>
      </c>
      <c r="D67" t="s">
        <v>299</v>
      </c>
      <c r="E67" t="s">
        <v>184</v>
      </c>
      <c r="G67" t="s">
        <v>113</v>
      </c>
      <c r="K67" s="4" t="s">
        <v>172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367</v>
      </c>
      <c r="B68" t="s">
        <v>184</v>
      </c>
      <c r="C68" t="s">
        <v>102</v>
      </c>
      <c r="D68" t="s">
        <v>299</v>
      </c>
      <c r="E68" t="s">
        <v>184</v>
      </c>
      <c r="G68" t="s">
        <v>113</v>
      </c>
      <c r="K68" s="4" t="s">
        <v>367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368</v>
      </c>
      <c r="B69" t="s">
        <v>184</v>
      </c>
      <c r="C69" t="s">
        <v>102</v>
      </c>
      <c r="D69" t="s">
        <v>299</v>
      </c>
      <c r="E69" t="s">
        <v>184</v>
      </c>
      <c r="G69" t="s">
        <v>113</v>
      </c>
      <c r="K69" s="4" t="s">
        <v>368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215</v>
      </c>
      <c r="B70" t="s">
        <v>184</v>
      </c>
      <c r="C70" t="s">
        <v>102</v>
      </c>
      <c r="D70" t="s">
        <v>299</v>
      </c>
      <c r="E70" t="s">
        <v>184</v>
      </c>
      <c r="G70" t="s">
        <v>202</v>
      </c>
      <c r="K70" s="4" t="s">
        <v>215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8.8515625" defaultRowHeight="12.75"/>
  <cols>
    <col min="1" max="1" width="27.140625" style="0" customWidth="1"/>
    <col min="2" max="10" width="11.421875" style="0" customWidth="1"/>
    <col min="11" max="11" width="27.140625" style="0" customWidth="1"/>
    <col min="12" max="16384" width="11.421875" style="0" customWidth="1"/>
  </cols>
  <sheetData>
    <row r="2" spans="2:18" ht="12.75">
      <c r="B2" s="5" t="s">
        <v>291</v>
      </c>
      <c r="C2" s="5" t="s">
        <v>459</v>
      </c>
      <c r="D2" s="5" t="s">
        <v>90</v>
      </c>
      <c r="E2" s="5" t="s">
        <v>283</v>
      </c>
      <c r="F2" s="5" t="s">
        <v>220</v>
      </c>
      <c r="G2" s="5" t="s">
        <v>91</v>
      </c>
      <c r="L2" s="5" t="s">
        <v>291</v>
      </c>
      <c r="M2" s="5" t="s">
        <v>459</v>
      </c>
      <c r="N2" s="5" t="s">
        <v>90</v>
      </c>
      <c r="O2" s="5" t="s">
        <v>283</v>
      </c>
      <c r="P2" s="5" t="s">
        <v>220</v>
      </c>
      <c r="Q2" s="5" t="s">
        <v>91</v>
      </c>
      <c r="R2" s="5" t="s">
        <v>83</v>
      </c>
    </row>
    <row r="3" spans="1:18" ht="12.75">
      <c r="A3" s="4" t="s">
        <v>503</v>
      </c>
      <c r="B3" t="s">
        <v>374</v>
      </c>
      <c r="C3" t="s">
        <v>266</v>
      </c>
      <c r="D3" t="s">
        <v>270</v>
      </c>
      <c r="E3" t="s">
        <v>135</v>
      </c>
      <c r="F3" t="s">
        <v>141</v>
      </c>
      <c r="G3" t="s">
        <v>273</v>
      </c>
      <c r="K3" s="4" t="s">
        <v>503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502</v>
      </c>
      <c r="B4" t="s">
        <v>374</v>
      </c>
      <c r="C4" t="s">
        <v>266</v>
      </c>
      <c r="D4" t="s">
        <v>271</v>
      </c>
      <c r="E4" t="s">
        <v>135</v>
      </c>
      <c r="F4" t="s">
        <v>141</v>
      </c>
      <c r="G4" t="s">
        <v>273</v>
      </c>
      <c r="K4" s="4" t="s">
        <v>502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501</v>
      </c>
      <c r="B5" t="s">
        <v>375</v>
      </c>
      <c r="C5" t="s">
        <v>267</v>
      </c>
      <c r="D5" t="s">
        <v>270</v>
      </c>
      <c r="E5" t="s">
        <v>136</v>
      </c>
      <c r="F5" t="s">
        <v>141</v>
      </c>
      <c r="G5" t="s">
        <v>274</v>
      </c>
      <c r="K5" s="4" t="s">
        <v>501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384</v>
      </c>
      <c r="B6" t="s">
        <v>374</v>
      </c>
      <c r="C6" t="s">
        <v>268</v>
      </c>
      <c r="D6" t="s">
        <v>272</v>
      </c>
      <c r="E6" t="s">
        <v>136</v>
      </c>
      <c r="F6" t="s">
        <v>141</v>
      </c>
      <c r="G6" t="s">
        <v>275</v>
      </c>
      <c r="K6" s="4" t="s">
        <v>384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499</v>
      </c>
      <c r="B7" t="s">
        <v>376</v>
      </c>
      <c r="C7" t="s">
        <v>268</v>
      </c>
      <c r="D7" t="s">
        <v>270</v>
      </c>
      <c r="E7" t="s">
        <v>137</v>
      </c>
      <c r="F7" t="s">
        <v>142</v>
      </c>
      <c r="G7" t="s">
        <v>276</v>
      </c>
      <c r="K7" s="4" t="s">
        <v>499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390</v>
      </c>
      <c r="B8" t="s">
        <v>377</v>
      </c>
      <c r="C8" t="s">
        <v>266</v>
      </c>
      <c r="D8" t="s">
        <v>299</v>
      </c>
      <c r="E8" t="s">
        <v>137</v>
      </c>
      <c r="F8" t="s">
        <v>141</v>
      </c>
      <c r="G8" t="s">
        <v>284</v>
      </c>
      <c r="K8" s="4" t="s">
        <v>390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297</v>
      </c>
      <c r="B9" t="s">
        <v>378</v>
      </c>
      <c r="C9" t="s">
        <v>184</v>
      </c>
      <c r="D9" t="s">
        <v>272</v>
      </c>
      <c r="E9" t="s">
        <v>184</v>
      </c>
      <c r="F9" t="s">
        <v>299</v>
      </c>
      <c r="G9" t="s">
        <v>285</v>
      </c>
      <c r="K9" s="4" t="s">
        <v>297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295</v>
      </c>
      <c r="B10" t="s">
        <v>379</v>
      </c>
      <c r="C10" t="s">
        <v>184</v>
      </c>
      <c r="D10" t="s">
        <v>299</v>
      </c>
      <c r="E10" t="s">
        <v>138</v>
      </c>
      <c r="F10" t="s">
        <v>299</v>
      </c>
      <c r="G10" t="s">
        <v>286</v>
      </c>
      <c r="K10" s="4" t="s">
        <v>295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397</v>
      </c>
      <c r="B11" t="s">
        <v>379</v>
      </c>
      <c r="C11" t="s">
        <v>184</v>
      </c>
      <c r="D11" t="s">
        <v>272</v>
      </c>
      <c r="E11" t="s">
        <v>184</v>
      </c>
      <c r="F11" t="s">
        <v>299</v>
      </c>
      <c r="G11" t="s">
        <v>288</v>
      </c>
      <c r="K11" s="4" t="s">
        <v>397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298</v>
      </c>
      <c r="B12" t="s">
        <v>380</v>
      </c>
      <c r="C12" t="s">
        <v>184</v>
      </c>
      <c r="D12" t="s">
        <v>270</v>
      </c>
      <c r="E12" t="s">
        <v>184</v>
      </c>
      <c r="F12" t="s">
        <v>299</v>
      </c>
      <c r="G12" t="s">
        <v>289</v>
      </c>
      <c r="K12" s="4" t="s">
        <v>298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511</v>
      </c>
      <c r="B13" t="s">
        <v>381</v>
      </c>
      <c r="C13" t="s">
        <v>184</v>
      </c>
      <c r="D13" t="s">
        <v>299</v>
      </c>
      <c r="E13" t="s">
        <v>184</v>
      </c>
      <c r="F13" t="s">
        <v>299</v>
      </c>
      <c r="G13" t="s">
        <v>289</v>
      </c>
      <c r="K13" s="4" t="s">
        <v>511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510</v>
      </c>
      <c r="B14" t="s">
        <v>382</v>
      </c>
      <c r="C14" t="s">
        <v>184</v>
      </c>
      <c r="D14" t="s">
        <v>299</v>
      </c>
      <c r="E14" t="s">
        <v>184</v>
      </c>
      <c r="F14" t="s">
        <v>299</v>
      </c>
      <c r="G14" t="s">
        <v>290</v>
      </c>
      <c r="K14" s="4" t="s">
        <v>510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392</v>
      </c>
      <c r="B15" t="s">
        <v>377</v>
      </c>
      <c r="C15" t="s">
        <v>184</v>
      </c>
      <c r="D15" t="s">
        <v>299</v>
      </c>
      <c r="E15" t="s">
        <v>184</v>
      </c>
      <c r="F15" t="s">
        <v>299</v>
      </c>
      <c r="G15" t="s">
        <v>289</v>
      </c>
      <c r="K15" s="4" t="s">
        <v>392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322</v>
      </c>
      <c r="B16" t="s">
        <v>382</v>
      </c>
      <c r="C16" t="s">
        <v>184</v>
      </c>
      <c r="D16" t="s">
        <v>299</v>
      </c>
      <c r="E16" t="s">
        <v>184</v>
      </c>
      <c r="F16" t="s">
        <v>299</v>
      </c>
      <c r="G16" t="s">
        <v>290</v>
      </c>
      <c r="K16" s="4" t="s">
        <v>322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393</v>
      </c>
      <c r="B17" t="s">
        <v>382</v>
      </c>
      <c r="C17" t="s">
        <v>184</v>
      </c>
      <c r="D17" t="s">
        <v>299</v>
      </c>
      <c r="E17" t="s">
        <v>184</v>
      </c>
      <c r="F17" t="s">
        <v>299</v>
      </c>
      <c r="G17" t="s">
        <v>289</v>
      </c>
      <c r="K17" s="4" t="s">
        <v>393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238</v>
      </c>
      <c r="B18" t="s">
        <v>382</v>
      </c>
      <c r="C18" t="s">
        <v>184</v>
      </c>
      <c r="D18" t="s">
        <v>299</v>
      </c>
      <c r="E18" t="s">
        <v>184</v>
      </c>
      <c r="F18" t="s">
        <v>299</v>
      </c>
      <c r="G18" t="s">
        <v>290</v>
      </c>
      <c r="K18" s="4" t="s">
        <v>238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314</v>
      </c>
      <c r="B19" t="s">
        <v>377</v>
      </c>
      <c r="C19" t="s">
        <v>184</v>
      </c>
      <c r="D19" t="s">
        <v>299</v>
      </c>
      <c r="E19" t="s">
        <v>184</v>
      </c>
      <c r="F19" t="s">
        <v>299</v>
      </c>
      <c r="G19" t="s">
        <v>290</v>
      </c>
      <c r="K19" s="4" t="s">
        <v>314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302</v>
      </c>
      <c r="B20" t="s">
        <v>382</v>
      </c>
      <c r="C20" t="s">
        <v>184</v>
      </c>
      <c r="D20" t="s">
        <v>299</v>
      </c>
      <c r="E20" t="s">
        <v>184</v>
      </c>
      <c r="F20" t="s">
        <v>299</v>
      </c>
      <c r="G20" t="s">
        <v>290</v>
      </c>
      <c r="K20" s="4" t="s">
        <v>302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174</v>
      </c>
      <c r="B21" t="s">
        <v>382</v>
      </c>
      <c r="C21" t="s">
        <v>184</v>
      </c>
      <c r="D21" t="s">
        <v>299</v>
      </c>
      <c r="E21" t="s">
        <v>184</v>
      </c>
      <c r="F21" t="s">
        <v>299</v>
      </c>
      <c r="G21" t="s">
        <v>290</v>
      </c>
      <c r="K21" s="4" t="s">
        <v>174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372</v>
      </c>
      <c r="B22" t="s">
        <v>209</v>
      </c>
      <c r="C22" t="s">
        <v>184</v>
      </c>
      <c r="D22" t="s">
        <v>299</v>
      </c>
      <c r="E22" t="s">
        <v>184</v>
      </c>
      <c r="F22" t="s">
        <v>299</v>
      </c>
      <c r="G22" t="s">
        <v>290</v>
      </c>
      <c r="K22" s="4" t="s">
        <v>372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296</v>
      </c>
      <c r="B23" t="s">
        <v>382</v>
      </c>
      <c r="C23" t="s">
        <v>184</v>
      </c>
      <c r="D23" t="s">
        <v>272</v>
      </c>
      <c r="E23" t="s">
        <v>184</v>
      </c>
      <c r="F23" t="s">
        <v>299</v>
      </c>
      <c r="G23" t="s">
        <v>290</v>
      </c>
      <c r="K23" s="4" t="s">
        <v>296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394</v>
      </c>
      <c r="B24" t="s">
        <v>382</v>
      </c>
      <c r="C24" t="s">
        <v>184</v>
      </c>
      <c r="D24" t="s">
        <v>299</v>
      </c>
      <c r="E24" t="s">
        <v>184</v>
      </c>
      <c r="F24" t="s">
        <v>299</v>
      </c>
      <c r="G24" t="s">
        <v>290</v>
      </c>
      <c r="K24" s="4" t="s">
        <v>394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301</v>
      </c>
      <c r="B25" t="s">
        <v>382</v>
      </c>
      <c r="C25" t="s">
        <v>184</v>
      </c>
      <c r="D25" t="s">
        <v>299</v>
      </c>
      <c r="E25" t="s">
        <v>184</v>
      </c>
      <c r="F25" t="s">
        <v>299</v>
      </c>
      <c r="G25" t="s">
        <v>290</v>
      </c>
      <c r="K25" s="4" t="s">
        <v>301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313</v>
      </c>
      <c r="B26" t="s">
        <v>377</v>
      </c>
      <c r="C26" t="s">
        <v>184</v>
      </c>
      <c r="D26" t="s">
        <v>299</v>
      </c>
      <c r="E26" t="s">
        <v>184</v>
      </c>
      <c r="F26" t="s">
        <v>299</v>
      </c>
      <c r="G26" t="s">
        <v>290</v>
      </c>
      <c r="K26" s="4" t="s">
        <v>313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410</v>
      </c>
      <c r="B27" t="s">
        <v>382</v>
      </c>
      <c r="C27" t="s">
        <v>184</v>
      </c>
      <c r="D27" t="s">
        <v>299</v>
      </c>
      <c r="E27" t="s">
        <v>184</v>
      </c>
      <c r="F27" t="s">
        <v>299</v>
      </c>
      <c r="G27" t="s">
        <v>290</v>
      </c>
      <c r="K27" s="4" t="s">
        <v>410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156</v>
      </c>
      <c r="B28" t="s">
        <v>379</v>
      </c>
      <c r="C28" t="s">
        <v>184</v>
      </c>
      <c r="D28" t="s">
        <v>299</v>
      </c>
      <c r="E28" t="s">
        <v>184</v>
      </c>
      <c r="F28" t="s">
        <v>299</v>
      </c>
      <c r="G28" t="s">
        <v>290</v>
      </c>
      <c r="K28" s="4" t="s">
        <v>156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171</v>
      </c>
      <c r="B29" t="s">
        <v>382</v>
      </c>
      <c r="C29" t="s">
        <v>184</v>
      </c>
      <c r="D29" t="s">
        <v>299</v>
      </c>
      <c r="E29" t="s">
        <v>184</v>
      </c>
      <c r="F29" t="s">
        <v>299</v>
      </c>
      <c r="G29" t="s">
        <v>290</v>
      </c>
      <c r="K29" s="4" t="s">
        <v>171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223</v>
      </c>
      <c r="B30" t="s">
        <v>382</v>
      </c>
      <c r="C30" t="s">
        <v>184</v>
      </c>
      <c r="D30" t="s">
        <v>299</v>
      </c>
      <c r="E30" t="s">
        <v>184</v>
      </c>
      <c r="F30" t="s">
        <v>299</v>
      </c>
      <c r="G30" t="s">
        <v>290</v>
      </c>
      <c r="K30" s="4" t="s">
        <v>223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303</v>
      </c>
      <c r="B31" t="s">
        <v>382</v>
      </c>
      <c r="C31" t="s">
        <v>184</v>
      </c>
      <c r="D31" t="s">
        <v>299</v>
      </c>
      <c r="E31" t="s">
        <v>138</v>
      </c>
      <c r="F31" t="s">
        <v>299</v>
      </c>
      <c r="G31" t="s">
        <v>290</v>
      </c>
      <c r="K31" s="4" t="s">
        <v>303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401</v>
      </c>
      <c r="B32" t="s">
        <v>382</v>
      </c>
      <c r="C32" t="s">
        <v>184</v>
      </c>
      <c r="D32" t="s">
        <v>299</v>
      </c>
      <c r="E32" t="s">
        <v>184</v>
      </c>
      <c r="F32" t="s">
        <v>299</v>
      </c>
      <c r="G32" t="s">
        <v>289</v>
      </c>
      <c r="K32" s="4" t="s">
        <v>401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315</v>
      </c>
      <c r="B33" t="s">
        <v>377</v>
      </c>
      <c r="C33" t="s">
        <v>184</v>
      </c>
      <c r="D33" t="s">
        <v>299</v>
      </c>
      <c r="E33" t="s">
        <v>184</v>
      </c>
      <c r="F33" t="s">
        <v>299</v>
      </c>
      <c r="G33" t="s">
        <v>290</v>
      </c>
      <c r="K33" s="4" t="s">
        <v>315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319</v>
      </c>
      <c r="B34" t="s">
        <v>382</v>
      </c>
      <c r="C34" t="s">
        <v>184</v>
      </c>
      <c r="D34" t="s">
        <v>299</v>
      </c>
      <c r="E34" t="s">
        <v>184</v>
      </c>
      <c r="F34" t="s">
        <v>299</v>
      </c>
      <c r="G34" t="s">
        <v>290</v>
      </c>
      <c r="K34" s="4" t="s">
        <v>319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324</v>
      </c>
      <c r="B35" t="s">
        <v>210</v>
      </c>
      <c r="C35" t="s">
        <v>184</v>
      </c>
      <c r="D35" t="s">
        <v>299</v>
      </c>
      <c r="E35" t="s">
        <v>184</v>
      </c>
      <c r="F35" t="s">
        <v>299</v>
      </c>
      <c r="G35" t="s">
        <v>290</v>
      </c>
      <c r="K35" s="4" t="s">
        <v>324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158</v>
      </c>
      <c r="B36" t="s">
        <v>382</v>
      </c>
      <c r="C36" t="s">
        <v>184</v>
      </c>
      <c r="D36" t="s">
        <v>299</v>
      </c>
      <c r="E36" t="s">
        <v>184</v>
      </c>
      <c r="F36" t="s">
        <v>299</v>
      </c>
      <c r="G36" t="s">
        <v>290</v>
      </c>
      <c r="K36" s="4" t="s">
        <v>158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161</v>
      </c>
      <c r="B37" t="s">
        <v>382</v>
      </c>
      <c r="C37" t="s">
        <v>184</v>
      </c>
      <c r="D37" t="s">
        <v>299</v>
      </c>
      <c r="E37" t="s">
        <v>184</v>
      </c>
      <c r="F37" t="s">
        <v>299</v>
      </c>
      <c r="G37" t="s">
        <v>290</v>
      </c>
      <c r="K37" s="4" t="s">
        <v>161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162</v>
      </c>
      <c r="B38" t="s">
        <v>382</v>
      </c>
      <c r="C38" t="s">
        <v>184</v>
      </c>
      <c r="D38" t="s">
        <v>299</v>
      </c>
      <c r="E38" t="s">
        <v>184</v>
      </c>
      <c r="F38" t="s">
        <v>299</v>
      </c>
      <c r="G38" t="s">
        <v>290</v>
      </c>
      <c r="K38" s="4" t="s">
        <v>162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175</v>
      </c>
      <c r="B39" t="s">
        <v>382</v>
      </c>
      <c r="C39" t="s">
        <v>184</v>
      </c>
      <c r="D39" t="s">
        <v>299</v>
      </c>
      <c r="E39" t="s">
        <v>184</v>
      </c>
      <c r="F39" t="s">
        <v>299</v>
      </c>
      <c r="G39" t="s">
        <v>290</v>
      </c>
      <c r="K39" s="4" t="s">
        <v>175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176</v>
      </c>
      <c r="B40" t="s">
        <v>382</v>
      </c>
      <c r="C40" t="s">
        <v>184</v>
      </c>
      <c r="D40" t="s">
        <v>299</v>
      </c>
      <c r="E40" t="s">
        <v>184</v>
      </c>
      <c r="F40" t="s">
        <v>299</v>
      </c>
      <c r="G40" t="s">
        <v>290</v>
      </c>
      <c r="K40" s="4" t="s">
        <v>176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389</v>
      </c>
      <c r="B41" t="s">
        <v>382</v>
      </c>
      <c r="C41" t="s">
        <v>184</v>
      </c>
      <c r="D41" t="s">
        <v>299</v>
      </c>
      <c r="E41" t="s">
        <v>184</v>
      </c>
      <c r="F41" t="s">
        <v>299</v>
      </c>
      <c r="G41" t="s">
        <v>290</v>
      </c>
      <c r="K41" s="4" t="s">
        <v>389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363</v>
      </c>
      <c r="B42" t="s">
        <v>382</v>
      </c>
      <c r="C42" t="s">
        <v>184</v>
      </c>
      <c r="D42" t="s">
        <v>299</v>
      </c>
      <c r="E42" t="s">
        <v>184</v>
      </c>
      <c r="F42" t="s">
        <v>299</v>
      </c>
      <c r="G42" t="s">
        <v>290</v>
      </c>
      <c r="K42" s="4" t="s">
        <v>363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364</v>
      </c>
      <c r="B43" t="s">
        <v>382</v>
      </c>
      <c r="C43" t="s">
        <v>184</v>
      </c>
      <c r="D43" t="s">
        <v>299</v>
      </c>
      <c r="E43" t="s">
        <v>184</v>
      </c>
      <c r="F43" t="s">
        <v>299</v>
      </c>
      <c r="G43" t="s">
        <v>290</v>
      </c>
      <c r="K43" s="4" t="s">
        <v>364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365</v>
      </c>
      <c r="B44" t="s">
        <v>382</v>
      </c>
      <c r="C44" t="s">
        <v>184</v>
      </c>
      <c r="D44" t="s">
        <v>299</v>
      </c>
      <c r="E44" t="s">
        <v>184</v>
      </c>
      <c r="F44" t="s">
        <v>299</v>
      </c>
      <c r="G44" t="s">
        <v>290</v>
      </c>
      <c r="K44" s="4" t="s">
        <v>365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366</v>
      </c>
      <c r="B45" t="s">
        <v>382</v>
      </c>
      <c r="C45" t="s">
        <v>184</v>
      </c>
      <c r="D45" t="s">
        <v>299</v>
      </c>
      <c r="E45" t="s">
        <v>184</v>
      </c>
      <c r="F45" t="s">
        <v>299</v>
      </c>
      <c r="G45" t="s">
        <v>290</v>
      </c>
      <c r="K45" s="4" t="s">
        <v>366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387</v>
      </c>
      <c r="B46" t="s">
        <v>382</v>
      </c>
      <c r="C46" t="s">
        <v>184</v>
      </c>
      <c r="D46" t="s">
        <v>299</v>
      </c>
      <c r="E46" t="s">
        <v>184</v>
      </c>
      <c r="F46" t="s">
        <v>299</v>
      </c>
      <c r="G46" t="s">
        <v>290</v>
      </c>
      <c r="K46" s="4" t="s">
        <v>387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216</v>
      </c>
      <c r="B47" t="s">
        <v>382</v>
      </c>
      <c r="C47" t="s">
        <v>184</v>
      </c>
      <c r="D47" t="s">
        <v>299</v>
      </c>
      <c r="E47" t="s">
        <v>184</v>
      </c>
      <c r="F47" t="s">
        <v>299</v>
      </c>
      <c r="G47" t="s">
        <v>290</v>
      </c>
      <c r="K47" s="4" t="s">
        <v>216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224</v>
      </c>
      <c r="B48" t="s">
        <v>382</v>
      </c>
      <c r="C48" t="s">
        <v>184</v>
      </c>
      <c r="D48" t="s">
        <v>299</v>
      </c>
      <c r="E48" t="s">
        <v>184</v>
      </c>
      <c r="F48" t="s">
        <v>299</v>
      </c>
      <c r="G48" t="s">
        <v>290</v>
      </c>
      <c r="K48" s="4" t="s">
        <v>224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225</v>
      </c>
      <c r="B49" t="s">
        <v>382</v>
      </c>
      <c r="C49" t="s">
        <v>184</v>
      </c>
      <c r="D49" t="s">
        <v>299</v>
      </c>
      <c r="E49" t="s">
        <v>184</v>
      </c>
      <c r="F49" t="s">
        <v>299</v>
      </c>
      <c r="G49" t="s">
        <v>290</v>
      </c>
      <c r="K49" s="4" t="s">
        <v>225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229</v>
      </c>
      <c r="B50" t="s">
        <v>379</v>
      </c>
      <c r="C50" t="s">
        <v>184</v>
      </c>
      <c r="D50" t="s">
        <v>299</v>
      </c>
      <c r="E50" t="s">
        <v>184</v>
      </c>
      <c r="F50" t="s">
        <v>299</v>
      </c>
      <c r="G50" t="s">
        <v>290</v>
      </c>
      <c r="K50" s="4" t="s">
        <v>229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382</v>
      </c>
      <c r="C51" t="s">
        <v>184</v>
      </c>
      <c r="D51" t="s">
        <v>299</v>
      </c>
      <c r="E51" t="s">
        <v>184</v>
      </c>
      <c r="F51" t="s">
        <v>299</v>
      </c>
      <c r="G51" t="s">
        <v>290</v>
      </c>
      <c r="K51" s="4"/>
    </row>
    <row r="52" spans="1:18" ht="12.75">
      <c r="A52" s="4" t="s">
        <v>400</v>
      </c>
      <c r="B52" t="s">
        <v>382</v>
      </c>
      <c r="C52" t="s">
        <v>269</v>
      </c>
      <c r="D52" t="s">
        <v>299</v>
      </c>
      <c r="E52" t="s">
        <v>184</v>
      </c>
      <c r="F52" t="s">
        <v>141</v>
      </c>
      <c r="G52" t="s">
        <v>289</v>
      </c>
      <c r="K52" s="4" t="s">
        <v>400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306</v>
      </c>
      <c r="B53" t="s">
        <v>211</v>
      </c>
      <c r="C53" t="s">
        <v>269</v>
      </c>
      <c r="D53" t="s">
        <v>299</v>
      </c>
      <c r="E53" t="s">
        <v>184</v>
      </c>
      <c r="F53" t="s">
        <v>141</v>
      </c>
      <c r="G53" t="s">
        <v>289</v>
      </c>
      <c r="K53" s="4" t="s">
        <v>306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294</v>
      </c>
      <c r="B54" t="s">
        <v>265</v>
      </c>
      <c r="C54" t="s">
        <v>184</v>
      </c>
      <c r="D54" t="s">
        <v>299</v>
      </c>
      <c r="E54" t="s">
        <v>139</v>
      </c>
      <c r="F54" t="s">
        <v>299</v>
      </c>
      <c r="G54" t="s">
        <v>290</v>
      </c>
      <c r="K54" s="4" t="s">
        <v>294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300</v>
      </c>
      <c r="B55" t="s">
        <v>377</v>
      </c>
      <c r="C55" t="s">
        <v>184</v>
      </c>
      <c r="D55" t="s">
        <v>299</v>
      </c>
      <c r="E55" t="s">
        <v>184</v>
      </c>
      <c r="F55" t="s">
        <v>299</v>
      </c>
      <c r="G55" t="s">
        <v>289</v>
      </c>
      <c r="K55" s="4" t="s">
        <v>300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307</v>
      </c>
      <c r="B56" t="s">
        <v>377</v>
      </c>
      <c r="C56" t="s">
        <v>184</v>
      </c>
      <c r="D56" t="s">
        <v>299</v>
      </c>
      <c r="E56" t="s">
        <v>184</v>
      </c>
      <c r="F56" t="s">
        <v>299</v>
      </c>
      <c r="G56" t="s">
        <v>289</v>
      </c>
      <c r="K56" s="4" t="s">
        <v>307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504</v>
      </c>
      <c r="B57" t="s">
        <v>382</v>
      </c>
      <c r="C57" t="s">
        <v>184</v>
      </c>
      <c r="D57" t="s">
        <v>299</v>
      </c>
      <c r="E57" t="s">
        <v>140</v>
      </c>
      <c r="F57" t="s">
        <v>299</v>
      </c>
      <c r="G57" t="s">
        <v>134</v>
      </c>
      <c r="K57" s="4" t="s">
        <v>504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305</v>
      </c>
      <c r="B58" t="s">
        <v>382</v>
      </c>
      <c r="C58" t="s">
        <v>184</v>
      </c>
      <c r="D58" t="s">
        <v>299</v>
      </c>
      <c r="E58" t="s">
        <v>184</v>
      </c>
      <c r="F58" t="s">
        <v>299</v>
      </c>
      <c r="G58" t="s">
        <v>290</v>
      </c>
      <c r="K58" s="4" t="s">
        <v>305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237</v>
      </c>
      <c r="B59" t="s">
        <v>382</v>
      </c>
      <c r="C59" t="s">
        <v>184</v>
      </c>
      <c r="D59" t="s">
        <v>299</v>
      </c>
      <c r="E59" t="s">
        <v>184</v>
      </c>
      <c r="F59" t="s">
        <v>299</v>
      </c>
      <c r="G59" t="s">
        <v>290</v>
      </c>
      <c r="K59" s="4" t="s">
        <v>237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310</v>
      </c>
      <c r="B60" t="s">
        <v>377</v>
      </c>
      <c r="C60" t="s">
        <v>184</v>
      </c>
      <c r="D60" t="s">
        <v>299</v>
      </c>
      <c r="E60" t="s">
        <v>184</v>
      </c>
      <c r="F60" t="s">
        <v>299</v>
      </c>
      <c r="G60" t="s">
        <v>290</v>
      </c>
      <c r="K60" s="4" t="s">
        <v>310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311</v>
      </c>
      <c r="B61" t="s">
        <v>377</v>
      </c>
      <c r="C61" t="s">
        <v>184</v>
      </c>
      <c r="D61" t="s">
        <v>299</v>
      </c>
      <c r="E61" t="s">
        <v>184</v>
      </c>
      <c r="F61" t="s">
        <v>299</v>
      </c>
      <c r="G61" t="s">
        <v>290</v>
      </c>
      <c r="K61" s="4" t="s">
        <v>311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312</v>
      </c>
      <c r="B62" t="s">
        <v>377</v>
      </c>
      <c r="C62" t="s">
        <v>184</v>
      </c>
      <c r="D62" t="s">
        <v>299</v>
      </c>
      <c r="E62" t="s">
        <v>184</v>
      </c>
      <c r="F62" t="s">
        <v>299</v>
      </c>
      <c r="G62" t="s">
        <v>290</v>
      </c>
      <c r="K62" s="4" t="s">
        <v>312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80</v>
      </c>
      <c r="B63" t="s">
        <v>382</v>
      </c>
      <c r="C63" t="s">
        <v>184</v>
      </c>
      <c r="D63" t="s">
        <v>299</v>
      </c>
      <c r="E63" t="s">
        <v>184</v>
      </c>
      <c r="F63" t="s">
        <v>299</v>
      </c>
      <c r="G63" t="s">
        <v>290</v>
      </c>
      <c r="K63" s="4" t="s">
        <v>80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316</v>
      </c>
      <c r="B64" t="s">
        <v>382</v>
      </c>
      <c r="C64" t="s">
        <v>184</v>
      </c>
      <c r="D64" t="s">
        <v>299</v>
      </c>
      <c r="E64" t="s">
        <v>184</v>
      </c>
      <c r="F64" t="s">
        <v>299</v>
      </c>
      <c r="G64" t="s">
        <v>290</v>
      </c>
      <c r="K64" s="4" t="s">
        <v>316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317</v>
      </c>
      <c r="B65" t="s">
        <v>382</v>
      </c>
      <c r="C65" t="s">
        <v>184</v>
      </c>
      <c r="D65" t="s">
        <v>299</v>
      </c>
      <c r="E65" t="s">
        <v>184</v>
      </c>
      <c r="F65" t="s">
        <v>299</v>
      </c>
      <c r="G65" t="s">
        <v>290</v>
      </c>
      <c r="K65" s="4" t="s">
        <v>317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326</v>
      </c>
      <c r="B66" t="s">
        <v>382</v>
      </c>
      <c r="C66" t="s">
        <v>184</v>
      </c>
      <c r="D66" t="s">
        <v>299</v>
      </c>
      <c r="E66" t="s">
        <v>184</v>
      </c>
      <c r="F66" t="s">
        <v>299</v>
      </c>
      <c r="G66" t="s">
        <v>290</v>
      </c>
      <c r="K66" s="4" t="s">
        <v>326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172</v>
      </c>
      <c r="B67" t="s">
        <v>382</v>
      </c>
      <c r="C67" t="s">
        <v>184</v>
      </c>
      <c r="D67" t="s">
        <v>299</v>
      </c>
      <c r="E67" t="s">
        <v>184</v>
      </c>
      <c r="F67" t="s">
        <v>299</v>
      </c>
      <c r="G67" t="s">
        <v>290</v>
      </c>
      <c r="K67" s="4" t="s">
        <v>172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367</v>
      </c>
      <c r="B68" t="s">
        <v>382</v>
      </c>
      <c r="C68" t="s">
        <v>184</v>
      </c>
      <c r="D68" t="s">
        <v>299</v>
      </c>
      <c r="E68" t="s">
        <v>184</v>
      </c>
      <c r="F68" t="s">
        <v>299</v>
      </c>
      <c r="G68" t="s">
        <v>290</v>
      </c>
      <c r="K68" s="4" t="s">
        <v>367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368</v>
      </c>
      <c r="B69" t="s">
        <v>382</v>
      </c>
      <c r="C69" t="s">
        <v>184</v>
      </c>
      <c r="D69" t="s">
        <v>299</v>
      </c>
      <c r="E69" t="s">
        <v>184</v>
      </c>
      <c r="F69" t="s">
        <v>299</v>
      </c>
      <c r="G69" t="s">
        <v>290</v>
      </c>
      <c r="K69" s="4" t="s">
        <v>368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215</v>
      </c>
      <c r="B70" t="s">
        <v>382</v>
      </c>
      <c r="C70" t="s">
        <v>184</v>
      </c>
      <c r="D70" t="s">
        <v>299</v>
      </c>
      <c r="E70" t="s">
        <v>184</v>
      </c>
      <c r="F70" t="s">
        <v>299</v>
      </c>
      <c r="G70" t="s">
        <v>290</v>
      </c>
      <c r="K70" s="4" t="s">
        <v>215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8.8515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11.421875" style="0" customWidth="1"/>
    <col min="10" max="10" width="15.7109375" style="0" customWidth="1"/>
    <col min="11" max="16384" width="11.421875" style="0" customWidth="1"/>
  </cols>
  <sheetData>
    <row r="1" spans="1:16" ht="12.75">
      <c r="A1" s="77" t="s">
        <v>444</v>
      </c>
      <c r="B1" s="77"/>
      <c r="C1" s="77"/>
      <c r="D1" s="77"/>
      <c r="E1" s="77"/>
      <c r="F1" s="77"/>
      <c r="G1" s="77"/>
      <c r="J1" s="77" t="s">
        <v>143</v>
      </c>
      <c r="K1" s="77"/>
      <c r="L1" s="77"/>
      <c r="M1" s="77"/>
      <c r="N1" s="77"/>
      <c r="O1" s="77"/>
      <c r="P1" s="77"/>
    </row>
    <row r="2" spans="1:17" ht="12.75">
      <c r="A2" s="5" t="s">
        <v>89</v>
      </c>
      <c r="B2" s="5" t="s">
        <v>291</v>
      </c>
      <c r="C2" s="5" t="s">
        <v>459</v>
      </c>
      <c r="D2" s="5" t="s">
        <v>90</v>
      </c>
      <c r="E2" s="5" t="s">
        <v>283</v>
      </c>
      <c r="F2" s="5" t="s">
        <v>220</v>
      </c>
      <c r="G2" s="5" t="s">
        <v>91</v>
      </c>
      <c r="J2" s="5" t="s">
        <v>89</v>
      </c>
      <c r="K2" s="5" t="s">
        <v>291</v>
      </c>
      <c r="L2" s="5" t="s">
        <v>459</v>
      </c>
      <c r="M2" s="5" t="s">
        <v>90</v>
      </c>
      <c r="N2" s="5" t="s">
        <v>283</v>
      </c>
      <c r="O2" s="5" t="s">
        <v>220</v>
      </c>
      <c r="P2" s="5" t="s">
        <v>91</v>
      </c>
      <c r="Q2" s="5" t="s">
        <v>144</v>
      </c>
    </row>
    <row r="3" spans="1:17" ht="12.75">
      <c r="A3" s="4" t="s">
        <v>503</v>
      </c>
      <c r="B3" t="s">
        <v>92</v>
      </c>
      <c r="C3">
        <v>50</v>
      </c>
      <c r="D3" t="s">
        <v>98</v>
      </c>
      <c r="E3" t="s">
        <v>119</v>
      </c>
      <c r="G3" t="s">
        <v>104</v>
      </c>
      <c r="J3" s="4" t="s">
        <v>503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502</v>
      </c>
      <c r="B4" t="s">
        <v>92</v>
      </c>
      <c r="C4">
        <v>50</v>
      </c>
      <c r="D4" t="s">
        <v>98</v>
      </c>
      <c r="E4" t="s">
        <v>119</v>
      </c>
      <c r="G4" t="s">
        <v>105</v>
      </c>
      <c r="J4" s="4" t="s">
        <v>502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501</v>
      </c>
      <c r="B5" t="s">
        <v>92</v>
      </c>
      <c r="C5">
        <v>50</v>
      </c>
      <c r="D5" t="s">
        <v>98</v>
      </c>
      <c r="E5" t="s">
        <v>120</v>
      </c>
      <c r="G5" t="s">
        <v>106</v>
      </c>
      <c r="J5" s="4" t="s">
        <v>501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384</v>
      </c>
      <c r="B6" t="s">
        <v>92</v>
      </c>
      <c r="C6">
        <v>50</v>
      </c>
      <c r="D6" t="s">
        <v>98</v>
      </c>
      <c r="E6" t="s">
        <v>121</v>
      </c>
      <c r="G6" t="s">
        <v>107</v>
      </c>
      <c r="J6" s="4" t="s">
        <v>384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499</v>
      </c>
      <c r="B7" t="s">
        <v>93</v>
      </c>
      <c r="C7">
        <v>50</v>
      </c>
      <c r="D7" t="s">
        <v>98</v>
      </c>
      <c r="E7" t="s">
        <v>120</v>
      </c>
      <c r="G7" t="s">
        <v>106</v>
      </c>
      <c r="J7" s="4" t="s">
        <v>499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390</v>
      </c>
      <c r="B8" t="s">
        <v>94</v>
      </c>
      <c r="D8" t="s">
        <v>99</v>
      </c>
      <c r="E8" t="s">
        <v>121</v>
      </c>
      <c r="G8" t="s">
        <v>108</v>
      </c>
      <c r="J8" s="4" t="s">
        <v>390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297</v>
      </c>
      <c r="B9" t="s">
        <v>95</v>
      </c>
      <c r="D9" t="s">
        <v>100</v>
      </c>
      <c r="E9" t="s">
        <v>122</v>
      </c>
      <c r="G9" t="s">
        <v>109</v>
      </c>
      <c r="J9" s="4" t="s">
        <v>297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295</v>
      </c>
      <c r="B10" t="s">
        <v>93</v>
      </c>
      <c r="D10" t="s">
        <v>101</v>
      </c>
      <c r="E10" t="s">
        <v>254</v>
      </c>
      <c r="G10" t="s">
        <v>110</v>
      </c>
      <c r="J10" s="4" t="s">
        <v>295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397</v>
      </c>
      <c r="B11" t="s">
        <v>93</v>
      </c>
      <c r="D11" t="s">
        <v>98</v>
      </c>
      <c r="E11" t="s">
        <v>255</v>
      </c>
      <c r="G11" t="s">
        <v>111</v>
      </c>
      <c r="J11" s="4" t="s">
        <v>397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298</v>
      </c>
      <c r="B12" t="s">
        <v>94</v>
      </c>
      <c r="D12" t="s">
        <v>102</v>
      </c>
      <c r="E12" t="s">
        <v>256</v>
      </c>
      <c r="G12" t="s">
        <v>112</v>
      </c>
      <c r="J12" s="4" t="s">
        <v>298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511</v>
      </c>
      <c r="B13" t="s">
        <v>96</v>
      </c>
      <c r="C13">
        <v>50</v>
      </c>
      <c r="D13" t="s">
        <v>102</v>
      </c>
      <c r="E13" t="s">
        <v>257</v>
      </c>
      <c r="G13" t="s">
        <v>112</v>
      </c>
      <c r="J13" s="4" t="s">
        <v>511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510</v>
      </c>
      <c r="B14" t="s">
        <v>94</v>
      </c>
      <c r="C14">
        <v>50</v>
      </c>
      <c r="D14" t="s">
        <v>102</v>
      </c>
      <c r="E14" t="s">
        <v>257</v>
      </c>
      <c r="G14" t="s">
        <v>113</v>
      </c>
      <c r="J14" s="4" t="s">
        <v>510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392</v>
      </c>
      <c r="B15" t="s">
        <v>94</v>
      </c>
      <c r="D15" t="s">
        <v>102</v>
      </c>
      <c r="E15" t="s">
        <v>122</v>
      </c>
      <c r="G15" t="s">
        <v>114</v>
      </c>
      <c r="J15" s="4" t="s">
        <v>392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322</v>
      </c>
      <c r="B16" t="s">
        <v>94</v>
      </c>
      <c r="D16" t="s">
        <v>103</v>
      </c>
      <c r="E16" t="s">
        <v>258</v>
      </c>
      <c r="G16" t="s">
        <v>113</v>
      </c>
      <c r="J16" s="4" t="s">
        <v>322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393</v>
      </c>
      <c r="B17" t="s">
        <v>94</v>
      </c>
      <c r="D17" t="s">
        <v>102</v>
      </c>
      <c r="E17" t="s">
        <v>255</v>
      </c>
      <c r="G17" t="s">
        <v>112</v>
      </c>
      <c r="J17" s="4" t="s">
        <v>393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238</v>
      </c>
      <c r="B18" t="s">
        <v>94</v>
      </c>
      <c r="D18" t="s">
        <v>103</v>
      </c>
      <c r="E18" t="s">
        <v>259</v>
      </c>
      <c r="G18" t="s">
        <v>113</v>
      </c>
      <c r="J18" s="4" t="s">
        <v>238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314</v>
      </c>
      <c r="B19" t="s">
        <v>94</v>
      </c>
      <c r="D19" t="s">
        <v>102</v>
      </c>
      <c r="E19" t="s">
        <v>260</v>
      </c>
      <c r="G19" t="s">
        <v>113</v>
      </c>
      <c r="J19" s="4" t="s">
        <v>314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302</v>
      </c>
      <c r="B20" t="s">
        <v>94</v>
      </c>
      <c r="D20" t="s">
        <v>102</v>
      </c>
      <c r="E20" t="s">
        <v>261</v>
      </c>
      <c r="G20" t="s">
        <v>113</v>
      </c>
      <c r="J20" s="4" t="s">
        <v>302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174</v>
      </c>
      <c r="B21" t="s">
        <v>94</v>
      </c>
      <c r="D21" t="s">
        <v>102</v>
      </c>
      <c r="E21" t="s">
        <v>258</v>
      </c>
      <c r="G21" t="s">
        <v>113</v>
      </c>
      <c r="J21" s="4" t="s">
        <v>174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372</v>
      </c>
      <c r="B22" t="s">
        <v>97</v>
      </c>
      <c r="D22" t="s">
        <v>103</v>
      </c>
      <c r="E22" t="s">
        <v>262</v>
      </c>
      <c r="G22" t="s">
        <v>113</v>
      </c>
      <c r="J22" s="4" t="s">
        <v>372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296</v>
      </c>
      <c r="B23" t="s">
        <v>94</v>
      </c>
      <c r="D23" t="s">
        <v>102</v>
      </c>
      <c r="E23" t="s">
        <v>255</v>
      </c>
      <c r="G23" t="s">
        <v>111</v>
      </c>
      <c r="J23" s="4" t="s">
        <v>296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394</v>
      </c>
      <c r="B24" t="s">
        <v>94</v>
      </c>
      <c r="D24" t="s">
        <v>102</v>
      </c>
      <c r="E24" t="s">
        <v>255</v>
      </c>
      <c r="G24" t="s">
        <v>113</v>
      </c>
      <c r="J24" s="4" t="s">
        <v>394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301</v>
      </c>
      <c r="B25" t="s">
        <v>94</v>
      </c>
      <c r="D25" t="s">
        <v>102</v>
      </c>
      <c r="E25" t="s">
        <v>255</v>
      </c>
      <c r="G25" t="s">
        <v>113</v>
      </c>
      <c r="J25" s="4" t="s">
        <v>301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313</v>
      </c>
      <c r="B26" t="s">
        <v>94</v>
      </c>
      <c r="D26" t="s">
        <v>102</v>
      </c>
      <c r="E26" t="s">
        <v>255</v>
      </c>
      <c r="G26" t="s">
        <v>115</v>
      </c>
      <c r="J26" s="4" t="s">
        <v>313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410</v>
      </c>
      <c r="B27" t="s">
        <v>94</v>
      </c>
      <c r="C27">
        <v>50</v>
      </c>
      <c r="D27" t="s">
        <v>102</v>
      </c>
      <c r="E27" t="s">
        <v>255</v>
      </c>
      <c r="G27" t="s">
        <v>113</v>
      </c>
      <c r="J27" s="4" t="s">
        <v>410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156</v>
      </c>
      <c r="B28" t="s">
        <v>93</v>
      </c>
      <c r="D28" t="s">
        <v>102</v>
      </c>
      <c r="E28" t="s">
        <v>255</v>
      </c>
      <c r="G28" t="s">
        <v>113</v>
      </c>
      <c r="J28" s="4" t="s">
        <v>156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171</v>
      </c>
      <c r="B29" t="s">
        <v>94</v>
      </c>
      <c r="C29">
        <v>50</v>
      </c>
      <c r="D29" t="s">
        <v>100</v>
      </c>
      <c r="E29" t="s">
        <v>255</v>
      </c>
      <c r="G29" t="s">
        <v>113</v>
      </c>
      <c r="J29" s="4" t="s">
        <v>171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223</v>
      </c>
      <c r="B30" t="s">
        <v>94</v>
      </c>
      <c r="C30">
        <v>50</v>
      </c>
      <c r="D30" t="s">
        <v>101</v>
      </c>
      <c r="E30" t="s">
        <v>255</v>
      </c>
      <c r="G30" t="s">
        <v>113</v>
      </c>
      <c r="J30" s="4" t="s">
        <v>223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303</v>
      </c>
      <c r="B31" t="s">
        <v>94</v>
      </c>
      <c r="D31" t="s">
        <v>102</v>
      </c>
      <c r="E31" t="s">
        <v>255</v>
      </c>
      <c r="G31" t="s">
        <v>113</v>
      </c>
      <c r="J31" s="4" t="s">
        <v>303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401</v>
      </c>
      <c r="B32" t="s">
        <v>94</v>
      </c>
      <c r="D32" t="s">
        <v>102</v>
      </c>
      <c r="E32" t="s">
        <v>255</v>
      </c>
      <c r="G32" t="s">
        <v>112</v>
      </c>
      <c r="J32" s="4" t="s">
        <v>401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315</v>
      </c>
      <c r="B33" t="s">
        <v>94</v>
      </c>
      <c r="D33" t="s">
        <v>102</v>
      </c>
      <c r="E33" t="s">
        <v>255</v>
      </c>
      <c r="G33" t="s">
        <v>113</v>
      </c>
      <c r="J33" s="4" t="s">
        <v>315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319</v>
      </c>
      <c r="B34" t="s">
        <v>94</v>
      </c>
      <c r="D34" t="s">
        <v>102</v>
      </c>
      <c r="E34" t="s">
        <v>255</v>
      </c>
      <c r="G34" t="s">
        <v>113</v>
      </c>
      <c r="J34" s="4" t="s">
        <v>319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324</v>
      </c>
      <c r="B35" t="s">
        <v>94</v>
      </c>
      <c r="D35" t="s">
        <v>102</v>
      </c>
      <c r="E35" t="s">
        <v>255</v>
      </c>
      <c r="G35" t="s">
        <v>113</v>
      </c>
      <c r="J35" s="4" t="s">
        <v>324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158</v>
      </c>
      <c r="B36" t="s">
        <v>94</v>
      </c>
      <c r="D36" t="s">
        <v>102</v>
      </c>
      <c r="E36" t="s">
        <v>255</v>
      </c>
      <c r="G36" t="s">
        <v>113</v>
      </c>
      <c r="J36" s="4" t="s">
        <v>158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161</v>
      </c>
      <c r="B37" t="s">
        <v>94</v>
      </c>
      <c r="D37" t="s">
        <v>102</v>
      </c>
      <c r="E37" t="s">
        <v>255</v>
      </c>
      <c r="G37" t="s">
        <v>113</v>
      </c>
      <c r="J37" s="4" t="s">
        <v>161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162</v>
      </c>
      <c r="B38" t="s">
        <v>94</v>
      </c>
      <c r="D38" t="s">
        <v>102</v>
      </c>
      <c r="E38" t="s">
        <v>255</v>
      </c>
      <c r="G38" t="s">
        <v>113</v>
      </c>
      <c r="J38" s="4" t="s">
        <v>162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175</v>
      </c>
      <c r="B39" t="s">
        <v>94</v>
      </c>
      <c r="D39" t="s">
        <v>102</v>
      </c>
      <c r="E39" t="s">
        <v>254</v>
      </c>
      <c r="G39" t="s">
        <v>113</v>
      </c>
      <c r="J39" s="4" t="s">
        <v>175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176</v>
      </c>
      <c r="B40" t="s">
        <v>94</v>
      </c>
      <c r="D40" t="s">
        <v>102</v>
      </c>
      <c r="E40" t="s">
        <v>254</v>
      </c>
      <c r="G40" t="s">
        <v>113</v>
      </c>
      <c r="J40" s="4" t="s">
        <v>176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389</v>
      </c>
      <c r="B41" t="s">
        <v>94</v>
      </c>
      <c r="D41" t="s">
        <v>102</v>
      </c>
      <c r="E41" t="s">
        <v>261</v>
      </c>
      <c r="G41" t="s">
        <v>113</v>
      </c>
      <c r="J41" s="4" t="s">
        <v>389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363</v>
      </c>
      <c r="B42" t="s">
        <v>94</v>
      </c>
      <c r="D42" t="s">
        <v>102</v>
      </c>
      <c r="E42" t="s">
        <v>261</v>
      </c>
      <c r="G42" t="s">
        <v>113</v>
      </c>
      <c r="J42" s="4" t="s">
        <v>363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364</v>
      </c>
      <c r="B43" t="s">
        <v>94</v>
      </c>
      <c r="D43" t="s">
        <v>102</v>
      </c>
      <c r="E43" t="s">
        <v>261</v>
      </c>
      <c r="G43" t="s">
        <v>113</v>
      </c>
      <c r="J43" s="4" t="s">
        <v>364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365</v>
      </c>
      <c r="B44" t="s">
        <v>94</v>
      </c>
      <c r="D44" t="s">
        <v>102</v>
      </c>
      <c r="E44" t="s">
        <v>261</v>
      </c>
      <c r="G44" t="s">
        <v>113</v>
      </c>
      <c r="J44" s="4" t="s">
        <v>365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366</v>
      </c>
      <c r="B45" t="s">
        <v>94</v>
      </c>
      <c r="D45" t="s">
        <v>102</v>
      </c>
      <c r="E45" t="s">
        <v>261</v>
      </c>
      <c r="G45" t="s">
        <v>113</v>
      </c>
      <c r="J45" s="4" t="s">
        <v>366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387</v>
      </c>
      <c r="B46" t="s">
        <v>94</v>
      </c>
      <c r="D46" t="s">
        <v>102</v>
      </c>
      <c r="E46" t="s">
        <v>263</v>
      </c>
      <c r="G46" t="s">
        <v>113</v>
      </c>
      <c r="J46" s="4" t="s">
        <v>387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216</v>
      </c>
      <c r="B47" t="s">
        <v>94</v>
      </c>
      <c r="D47" t="s">
        <v>102</v>
      </c>
      <c r="E47" t="s">
        <v>255</v>
      </c>
      <c r="G47" t="s">
        <v>115</v>
      </c>
      <c r="J47" s="4" t="s">
        <v>216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224</v>
      </c>
      <c r="B48" t="s">
        <v>94</v>
      </c>
      <c r="C48">
        <v>50</v>
      </c>
      <c r="D48" t="s">
        <v>102</v>
      </c>
      <c r="E48" t="s">
        <v>255</v>
      </c>
      <c r="G48" t="s">
        <v>113</v>
      </c>
      <c r="J48" s="4" t="s">
        <v>224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225</v>
      </c>
      <c r="B49" t="s">
        <v>94</v>
      </c>
      <c r="C49">
        <v>50</v>
      </c>
      <c r="D49" t="s">
        <v>102</v>
      </c>
      <c r="E49" t="s">
        <v>255</v>
      </c>
      <c r="G49" t="s">
        <v>113</v>
      </c>
      <c r="J49" s="4" t="s">
        <v>225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229</v>
      </c>
      <c r="B50" t="s">
        <v>93</v>
      </c>
      <c r="D50" t="s">
        <v>102</v>
      </c>
      <c r="E50" t="s">
        <v>255</v>
      </c>
      <c r="G50" t="s">
        <v>113</v>
      </c>
      <c r="J50" s="4" t="s">
        <v>229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94</v>
      </c>
      <c r="D51" t="s">
        <v>102</v>
      </c>
      <c r="E51" t="s">
        <v>255</v>
      </c>
      <c r="G51" t="s">
        <v>113</v>
      </c>
      <c r="J51" s="4"/>
    </row>
    <row r="52" spans="1:17" ht="12.75">
      <c r="A52" s="77" t="s">
        <v>443</v>
      </c>
      <c r="B52" s="77"/>
      <c r="C52" s="77"/>
      <c r="D52" s="77"/>
      <c r="E52" s="77"/>
      <c r="F52" s="77"/>
      <c r="G52" s="77"/>
      <c r="J52" s="5" t="s">
        <v>400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89</v>
      </c>
      <c r="B53" s="5" t="s">
        <v>291</v>
      </c>
      <c r="C53" s="5" t="s">
        <v>459</v>
      </c>
      <c r="D53" s="5" t="s">
        <v>90</v>
      </c>
      <c r="E53" s="5" t="s">
        <v>283</v>
      </c>
      <c r="F53" s="5" t="s">
        <v>220</v>
      </c>
      <c r="G53" s="5" t="s">
        <v>91</v>
      </c>
      <c r="J53" s="4" t="s">
        <v>306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400</v>
      </c>
      <c r="B54" t="s">
        <v>94</v>
      </c>
      <c r="C54">
        <v>50</v>
      </c>
      <c r="D54" t="s">
        <v>101</v>
      </c>
      <c r="E54" t="s">
        <v>264</v>
      </c>
      <c r="G54" t="s">
        <v>114</v>
      </c>
      <c r="J54" s="4" t="s">
        <v>294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306</v>
      </c>
      <c r="B55" t="s">
        <v>94</v>
      </c>
      <c r="D55" t="s">
        <v>101</v>
      </c>
      <c r="E55" t="s">
        <v>264</v>
      </c>
      <c r="G55" t="s">
        <v>114</v>
      </c>
      <c r="J55" s="4" t="s">
        <v>300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294</v>
      </c>
      <c r="B56" t="s">
        <v>94</v>
      </c>
      <c r="D56" t="s">
        <v>102</v>
      </c>
      <c r="E56" t="s">
        <v>255</v>
      </c>
      <c r="G56" t="s">
        <v>116</v>
      </c>
      <c r="J56" s="4" t="s">
        <v>307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300</v>
      </c>
      <c r="B57" t="s">
        <v>94</v>
      </c>
      <c r="D57" t="s">
        <v>102</v>
      </c>
      <c r="E57" t="s">
        <v>257</v>
      </c>
      <c r="G57" t="s">
        <v>112</v>
      </c>
      <c r="J57" s="4" t="s">
        <v>504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307</v>
      </c>
      <c r="B58" t="s">
        <v>94</v>
      </c>
      <c r="D58" t="s">
        <v>101</v>
      </c>
      <c r="E58" t="s">
        <v>262</v>
      </c>
      <c r="G58" t="s">
        <v>117</v>
      </c>
      <c r="J58" s="4" t="s">
        <v>305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504</v>
      </c>
      <c r="B59" t="s">
        <v>94</v>
      </c>
      <c r="D59" t="s">
        <v>102</v>
      </c>
      <c r="E59" t="s">
        <v>255</v>
      </c>
      <c r="G59" t="s">
        <v>118</v>
      </c>
      <c r="J59" s="4" t="s">
        <v>237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305</v>
      </c>
      <c r="B60" t="s">
        <v>94</v>
      </c>
      <c r="D60" t="s">
        <v>100</v>
      </c>
      <c r="E60" t="s">
        <v>262</v>
      </c>
      <c r="G60" t="s">
        <v>111</v>
      </c>
      <c r="J60" s="4" t="s">
        <v>310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237</v>
      </c>
      <c r="B61" t="s">
        <v>94</v>
      </c>
      <c r="D61" t="s">
        <v>102</v>
      </c>
      <c r="E61" t="s">
        <v>441</v>
      </c>
      <c r="G61" t="s">
        <v>113</v>
      </c>
      <c r="J61" s="4" t="s">
        <v>311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310</v>
      </c>
      <c r="B62" t="s">
        <v>94</v>
      </c>
      <c r="D62" t="s">
        <v>101</v>
      </c>
      <c r="E62" t="s">
        <v>255</v>
      </c>
      <c r="G62" t="s">
        <v>113</v>
      </c>
      <c r="J62" s="4" t="s">
        <v>312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311</v>
      </c>
      <c r="B63" t="s">
        <v>94</v>
      </c>
      <c r="D63" t="s">
        <v>102</v>
      </c>
      <c r="E63" t="s">
        <v>261</v>
      </c>
      <c r="G63" t="s">
        <v>113</v>
      </c>
      <c r="J63" s="4" t="s">
        <v>80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312</v>
      </c>
      <c r="B64" t="s">
        <v>94</v>
      </c>
      <c r="D64" t="s">
        <v>102</v>
      </c>
      <c r="E64" t="s">
        <v>442</v>
      </c>
      <c r="G64" t="s">
        <v>113</v>
      </c>
      <c r="J64" s="4" t="s">
        <v>316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80</v>
      </c>
      <c r="B65" t="s">
        <v>94</v>
      </c>
      <c r="D65" t="s">
        <v>102</v>
      </c>
      <c r="E65" t="s">
        <v>255</v>
      </c>
      <c r="G65" t="s">
        <v>118</v>
      </c>
      <c r="J65" s="4" t="s">
        <v>317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316</v>
      </c>
      <c r="B66" t="s">
        <v>94</v>
      </c>
      <c r="D66" t="s">
        <v>102</v>
      </c>
      <c r="E66" t="s">
        <v>442</v>
      </c>
      <c r="G66" t="s">
        <v>113</v>
      </c>
      <c r="J66" s="4" t="s">
        <v>326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317</v>
      </c>
      <c r="B67" t="s">
        <v>94</v>
      </c>
      <c r="D67" t="s">
        <v>102</v>
      </c>
      <c r="E67" t="s">
        <v>442</v>
      </c>
      <c r="G67" t="s">
        <v>113</v>
      </c>
      <c r="J67" s="4" t="s">
        <v>172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326</v>
      </c>
      <c r="B68" t="s">
        <v>94</v>
      </c>
      <c r="D68" t="s">
        <v>102</v>
      </c>
      <c r="E68" t="s">
        <v>122</v>
      </c>
      <c r="G68" t="s">
        <v>113</v>
      </c>
      <c r="J68" s="4" t="s">
        <v>367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172</v>
      </c>
      <c r="B69" t="s">
        <v>94</v>
      </c>
      <c r="D69" t="s">
        <v>100</v>
      </c>
      <c r="E69" t="s">
        <v>255</v>
      </c>
      <c r="G69" t="s">
        <v>113</v>
      </c>
      <c r="J69" s="4" t="s">
        <v>368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367</v>
      </c>
      <c r="B70" t="s">
        <v>94</v>
      </c>
      <c r="D70" t="s">
        <v>102</v>
      </c>
      <c r="E70" t="s">
        <v>261</v>
      </c>
      <c r="G70" t="s">
        <v>113</v>
      </c>
      <c r="J70" s="4" t="s">
        <v>215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368</v>
      </c>
      <c r="B71" t="s">
        <v>94</v>
      </c>
      <c r="D71" t="s">
        <v>102</v>
      </c>
      <c r="E71" t="s">
        <v>261</v>
      </c>
      <c r="G71" t="s">
        <v>113</v>
      </c>
      <c r="J71" s="4"/>
    </row>
    <row r="72" spans="1:7" ht="12.75">
      <c r="A72" s="4" t="s">
        <v>215</v>
      </c>
      <c r="B72" t="s">
        <v>94</v>
      </c>
      <c r="D72" t="s">
        <v>102</v>
      </c>
      <c r="E72" t="s">
        <v>255</v>
      </c>
      <c r="G72" t="s">
        <v>115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xSplit="4" ySplit="2" topLeftCell="E11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71" sqref="M71"/>
    </sheetView>
  </sheetViews>
  <sheetFormatPr defaultColWidth="15.7109375" defaultRowHeight="12.75"/>
  <cols>
    <col min="1" max="16384" width="15.7109375" style="40" customWidth="1"/>
  </cols>
  <sheetData>
    <row r="1" ht="12.75">
      <c r="F1" s="41" t="s">
        <v>357</v>
      </c>
    </row>
    <row r="2" spans="1:19" s="42" customFormat="1" ht="12.75">
      <c r="A2" s="42" t="s">
        <v>145</v>
      </c>
      <c r="B2" s="42" t="s">
        <v>278</v>
      </c>
      <c r="C2" s="42" t="s">
        <v>358</v>
      </c>
      <c r="D2" s="42" t="s">
        <v>147</v>
      </c>
      <c r="E2" s="42" t="s">
        <v>357</v>
      </c>
      <c r="F2" s="42" t="s">
        <v>502</v>
      </c>
      <c r="G2" s="42" t="s">
        <v>503</v>
      </c>
      <c r="H2" s="42" t="s">
        <v>359</v>
      </c>
      <c r="I2" s="42" t="s">
        <v>384</v>
      </c>
      <c r="J2" s="42" t="s">
        <v>390</v>
      </c>
      <c r="K2" s="42" t="s">
        <v>295</v>
      </c>
      <c r="L2" s="42" t="s">
        <v>501</v>
      </c>
      <c r="M2" s="42" t="s">
        <v>499</v>
      </c>
      <c r="N2" s="42" t="s">
        <v>529</v>
      </c>
      <c r="O2" s="42" t="s">
        <v>580</v>
      </c>
      <c r="P2" s="42" t="s">
        <v>517</v>
      </c>
      <c r="Q2" s="42" t="s">
        <v>360</v>
      </c>
      <c r="R2" s="43" t="s">
        <v>492</v>
      </c>
      <c r="S2" s="43" t="s">
        <v>509</v>
      </c>
    </row>
    <row r="3" spans="1:19" ht="12.75">
      <c r="A3" t="s">
        <v>423</v>
      </c>
      <c r="B3" t="s">
        <v>291</v>
      </c>
      <c r="C3"/>
      <c r="D3" s="20">
        <v>34178188</v>
      </c>
      <c r="E3" s="19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.75">
      <c r="A4" t="s">
        <v>435</v>
      </c>
      <c r="B4" t="s">
        <v>291</v>
      </c>
      <c r="C4"/>
      <c r="D4" s="20">
        <v>12799293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>
      <c r="A5" t="s">
        <v>587</v>
      </c>
      <c r="B5" t="s">
        <v>291</v>
      </c>
      <c r="C5"/>
      <c r="D5" s="20">
        <v>8791832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 t="s">
        <v>241</v>
      </c>
      <c r="B6" t="s">
        <v>291</v>
      </c>
      <c r="C6">
        <v>1976</v>
      </c>
      <c r="D6" s="20">
        <v>1990876</v>
      </c>
      <c r="E6">
        <v>17</v>
      </c>
      <c r="F6">
        <v>17</v>
      </c>
      <c r="G6"/>
      <c r="H6">
        <v>17</v>
      </c>
      <c r="I6">
        <v>17</v>
      </c>
      <c r="J6">
        <v>17</v>
      </c>
      <c r="K6"/>
      <c r="L6"/>
      <c r="M6"/>
      <c r="N6"/>
      <c r="O6"/>
      <c r="P6"/>
      <c r="Q6"/>
      <c r="R6"/>
      <c r="S6">
        <v>17</v>
      </c>
    </row>
    <row r="7" spans="1:19" ht="12.75">
      <c r="A7" t="s">
        <v>432</v>
      </c>
      <c r="B7" t="s">
        <v>291</v>
      </c>
      <c r="C7"/>
      <c r="D7" s="20">
        <v>15746232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t="s">
        <v>586</v>
      </c>
      <c r="B8" t="s">
        <v>291</v>
      </c>
      <c r="C8"/>
      <c r="D8" s="20">
        <v>8988091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t="s">
        <v>431</v>
      </c>
      <c r="B9" t="s">
        <v>291</v>
      </c>
      <c r="C9"/>
      <c r="D9" s="20">
        <v>18879301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 t="s">
        <v>242</v>
      </c>
      <c r="B10" t="s">
        <v>291</v>
      </c>
      <c r="C10"/>
      <c r="D10" s="20">
        <v>1694477</v>
      </c>
      <c r="E10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t="s">
        <v>453</v>
      </c>
      <c r="B11" t="s">
        <v>291</v>
      </c>
      <c r="C11"/>
      <c r="D11" s="20">
        <v>429474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t="s">
        <v>592</v>
      </c>
      <c r="B12" t="s">
        <v>291</v>
      </c>
      <c r="C12"/>
      <c r="D12" s="20">
        <v>4511488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t="s">
        <v>428</v>
      </c>
      <c r="B13" t="s">
        <v>291</v>
      </c>
      <c r="C13"/>
      <c r="D13" s="20">
        <v>71505</v>
      </c>
      <c r="E1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t="s">
        <v>438</v>
      </c>
      <c r="B14" t="s">
        <v>291</v>
      </c>
      <c r="C14"/>
      <c r="D14" s="20">
        <v>10329208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t="s">
        <v>448</v>
      </c>
      <c r="B15" t="s">
        <v>291</v>
      </c>
      <c r="C15"/>
      <c r="D15" s="20">
        <v>752438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t="s">
        <v>593</v>
      </c>
      <c r="B16" t="s">
        <v>291</v>
      </c>
      <c r="C16"/>
      <c r="D16" s="20">
        <v>4012809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t="s">
        <v>430</v>
      </c>
      <c r="B17" t="s">
        <v>291</v>
      </c>
      <c r="C17"/>
      <c r="D17" s="20">
        <v>20617068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t="s">
        <v>452</v>
      </c>
      <c r="B18" t="s">
        <v>291</v>
      </c>
      <c r="C18"/>
      <c r="D18" s="20">
        <v>516055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t="s">
        <v>252</v>
      </c>
      <c r="B19" t="s">
        <v>291</v>
      </c>
      <c r="C19"/>
      <c r="D19" s="20">
        <v>68692542</v>
      </c>
      <c r="E19" s="19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t="s">
        <v>34</v>
      </c>
      <c r="B20" t="s">
        <v>291</v>
      </c>
      <c r="C20">
        <v>2007</v>
      </c>
      <c r="D20" s="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K20"/>
      <c r="L20">
        <v>54</v>
      </c>
      <c r="M20"/>
      <c r="N20">
        <v>15</v>
      </c>
      <c r="O20">
        <v>20</v>
      </c>
      <c r="P20"/>
      <c r="Q20"/>
      <c r="R20"/>
      <c r="S20"/>
    </row>
    <row r="21" spans="1:19" ht="12.75">
      <c r="A21" t="s">
        <v>451</v>
      </c>
      <c r="B21" t="s">
        <v>291</v>
      </c>
      <c r="C21"/>
      <c r="D21" s="20">
        <v>633441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t="s">
        <v>591</v>
      </c>
      <c r="B22" t="s">
        <v>291</v>
      </c>
      <c r="C22"/>
      <c r="D22" s="20">
        <v>5647168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t="s">
        <v>251</v>
      </c>
      <c r="B23" t="s">
        <v>291</v>
      </c>
      <c r="C23"/>
      <c r="D23" s="20">
        <v>85237338</v>
      </c>
      <c r="E23" s="19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t="s">
        <v>450</v>
      </c>
      <c r="B24" t="s">
        <v>291</v>
      </c>
      <c r="C24"/>
      <c r="D24" s="20">
        <v>1514993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t="s">
        <v>464</v>
      </c>
      <c r="B25" t="s">
        <v>291</v>
      </c>
      <c r="C25"/>
      <c r="D25" s="20">
        <v>1782893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t="s">
        <v>425</v>
      </c>
      <c r="B26" t="s">
        <v>291</v>
      </c>
      <c r="C26"/>
      <c r="D26" s="20">
        <v>23832495</v>
      </c>
      <c r="E26" s="19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t="s">
        <v>439</v>
      </c>
      <c r="B27" t="s">
        <v>291</v>
      </c>
      <c r="C27"/>
      <c r="D27" s="20">
        <v>10057975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t="s">
        <v>465</v>
      </c>
      <c r="B28" t="s">
        <v>291</v>
      </c>
      <c r="C28"/>
      <c r="D28" s="20">
        <v>1533964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t="s">
        <v>422</v>
      </c>
      <c r="B29" t="s">
        <v>291</v>
      </c>
      <c r="C29"/>
      <c r="D29" s="20">
        <v>39002772</v>
      </c>
      <c r="E29" s="19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t="s">
        <v>462</v>
      </c>
      <c r="B30" t="s">
        <v>291</v>
      </c>
      <c r="C30"/>
      <c r="D30" s="20">
        <v>2130819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t="s">
        <v>460</v>
      </c>
      <c r="B31" t="s">
        <v>291</v>
      </c>
      <c r="C31"/>
      <c r="D31" s="20">
        <v>3441790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 t="s">
        <v>589</v>
      </c>
      <c r="B32" t="s">
        <v>291</v>
      </c>
      <c r="C32"/>
      <c r="D32" s="20">
        <v>6310434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 t="s">
        <v>426</v>
      </c>
      <c r="B33" t="s">
        <v>291</v>
      </c>
      <c r="C33"/>
      <c r="D33" s="20">
        <v>20653556</v>
      </c>
      <c r="E33" s="19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 t="s">
        <v>454</v>
      </c>
      <c r="B34" t="s">
        <v>291</v>
      </c>
      <c r="C34"/>
      <c r="D34" s="20">
        <v>245000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 t="s">
        <v>249</v>
      </c>
      <c r="B35" t="s">
        <v>291</v>
      </c>
      <c r="C35"/>
      <c r="D35" s="20">
        <v>14268711</v>
      </c>
      <c r="E35">
        <v>1</v>
      </c>
      <c r="F35">
        <v>1</v>
      </c>
      <c r="G35"/>
      <c r="H35"/>
      <c r="I35"/>
      <c r="J35"/>
      <c r="K35"/>
      <c r="L35"/>
      <c r="M35"/>
      <c r="N35">
        <v>1</v>
      </c>
      <c r="O35"/>
      <c r="P35"/>
      <c r="Q35"/>
      <c r="R35"/>
      <c r="S35"/>
    </row>
    <row r="36" spans="1:19" ht="12.75">
      <c r="A36" t="s">
        <v>436</v>
      </c>
      <c r="B36" t="s">
        <v>291</v>
      </c>
      <c r="C36"/>
      <c r="D36" s="20">
        <v>12666987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 t="s">
        <v>461</v>
      </c>
      <c r="B37" t="s">
        <v>291</v>
      </c>
      <c r="C37"/>
      <c r="D37" s="20">
        <v>3129486</v>
      </c>
      <c r="E37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t="s">
        <v>446</v>
      </c>
      <c r="B38" t="s">
        <v>291</v>
      </c>
      <c r="C38"/>
      <c r="D38" s="20">
        <v>1284264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t="s">
        <v>455</v>
      </c>
      <c r="B39" t="s">
        <v>291</v>
      </c>
      <c r="C39"/>
      <c r="D39" s="20">
        <v>223765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t="s">
        <v>429</v>
      </c>
      <c r="B40" t="s">
        <v>291</v>
      </c>
      <c r="C40"/>
      <c r="D40" s="20">
        <v>66411</v>
      </c>
      <c r="E40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t="s">
        <v>246</v>
      </c>
      <c r="B41" t="s">
        <v>291</v>
      </c>
      <c r="C41">
        <v>2006</v>
      </c>
      <c r="D41" s="20">
        <v>34859364</v>
      </c>
      <c r="E41">
        <v>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t="s">
        <v>244</v>
      </c>
      <c r="B42" t="s">
        <v>291</v>
      </c>
      <c r="C42"/>
      <c r="D42" s="20">
        <v>21669278</v>
      </c>
      <c r="E42">
        <v>53</v>
      </c>
      <c r="F42">
        <v>53</v>
      </c>
      <c r="G42">
        <v>53</v>
      </c>
      <c r="H42"/>
      <c r="I42"/>
      <c r="J42"/>
      <c r="K42">
        <v>53</v>
      </c>
      <c r="L42">
        <v>53</v>
      </c>
      <c r="M42">
        <v>53</v>
      </c>
      <c r="N42"/>
      <c r="O42"/>
      <c r="P42"/>
      <c r="Q42"/>
      <c r="R42"/>
      <c r="S42"/>
    </row>
    <row r="43" spans="1:19" ht="12.75">
      <c r="A43" t="s">
        <v>463</v>
      </c>
      <c r="B43" t="s">
        <v>291</v>
      </c>
      <c r="C43"/>
      <c r="D43" s="20">
        <v>2108665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 t="s">
        <v>433</v>
      </c>
      <c r="B44" t="s">
        <v>291</v>
      </c>
      <c r="C44"/>
      <c r="D44" s="20">
        <v>15306252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 t="s">
        <v>250</v>
      </c>
      <c r="B45" t="s">
        <v>291</v>
      </c>
      <c r="C45"/>
      <c r="D45" s="20">
        <v>149229090</v>
      </c>
      <c r="E45" s="19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 t="s">
        <v>449</v>
      </c>
      <c r="B46" t="s">
        <v>291</v>
      </c>
      <c r="C46"/>
      <c r="D46" s="20">
        <v>743981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 t="s">
        <v>437</v>
      </c>
      <c r="B47" t="s">
        <v>291</v>
      </c>
      <c r="C47"/>
      <c r="D47" s="20">
        <v>10473282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 t="s">
        <v>469</v>
      </c>
      <c r="B48" t="s">
        <v>291</v>
      </c>
      <c r="C48"/>
      <c r="D48" s="20">
        <v>7637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 t="s">
        <v>467</v>
      </c>
      <c r="B49" t="s">
        <v>291</v>
      </c>
      <c r="C49"/>
      <c r="D49" s="20">
        <v>212679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 t="s">
        <v>434</v>
      </c>
      <c r="B50" t="s">
        <v>291</v>
      </c>
      <c r="C50"/>
      <c r="D50" s="20">
        <v>13711597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 t="s">
        <v>468</v>
      </c>
      <c r="B51" t="s">
        <v>291</v>
      </c>
      <c r="C51"/>
      <c r="D51" s="20">
        <v>87476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 t="s">
        <v>588</v>
      </c>
      <c r="B52" t="s">
        <v>291</v>
      </c>
      <c r="C52"/>
      <c r="D52" s="20">
        <v>6440053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 t="s">
        <v>440</v>
      </c>
      <c r="B53" t="s">
        <v>291</v>
      </c>
      <c r="C53"/>
      <c r="D53" s="20">
        <v>9832017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 t="s">
        <v>243</v>
      </c>
      <c r="B54" t="s">
        <v>291</v>
      </c>
      <c r="C54"/>
      <c r="D54" s="20">
        <v>49052489</v>
      </c>
      <c r="E54">
        <v>266</v>
      </c>
      <c r="F54">
        <v>266</v>
      </c>
      <c r="G54"/>
      <c r="H54">
        <v>266</v>
      </c>
      <c r="I54">
        <v>266</v>
      </c>
      <c r="J54">
        <v>266</v>
      </c>
      <c r="K54">
        <v>266</v>
      </c>
      <c r="L54">
        <v>266</v>
      </c>
      <c r="M54"/>
      <c r="N54">
        <v>266</v>
      </c>
      <c r="O54"/>
      <c r="P54"/>
      <c r="Q54"/>
      <c r="R54"/>
      <c r="S54"/>
    </row>
    <row r="55" spans="1:19" ht="12.75">
      <c r="A55" t="s">
        <v>253</v>
      </c>
      <c r="B55" t="s">
        <v>291</v>
      </c>
      <c r="C55"/>
      <c r="D55" s="20">
        <v>41087825</v>
      </c>
      <c r="E55" s="19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 t="s">
        <v>447</v>
      </c>
      <c r="B56" t="s">
        <v>291</v>
      </c>
      <c r="C56"/>
      <c r="D56" s="20">
        <v>1123913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 t="s">
        <v>247</v>
      </c>
      <c r="B57" t="s">
        <v>291</v>
      </c>
      <c r="C57"/>
      <c r="D57" s="20">
        <v>41048532</v>
      </c>
      <c r="E57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 t="s">
        <v>590</v>
      </c>
      <c r="B58" t="s">
        <v>291</v>
      </c>
      <c r="C58"/>
      <c r="D58" s="20">
        <v>6019877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 t="s">
        <v>248</v>
      </c>
      <c r="B59" t="s">
        <v>291</v>
      </c>
      <c r="C59"/>
      <c r="D59" s="20">
        <v>10486339</v>
      </c>
      <c r="E59">
        <v>1</v>
      </c>
      <c r="F59">
        <v>1</v>
      </c>
      <c r="G59">
        <v>1</v>
      </c>
      <c r="H59"/>
      <c r="I59">
        <v>1</v>
      </c>
      <c r="J59"/>
      <c r="K59"/>
      <c r="L59"/>
      <c r="M59"/>
      <c r="N59"/>
      <c r="O59"/>
      <c r="P59"/>
      <c r="Q59"/>
      <c r="R59"/>
      <c r="S59">
        <v>1</v>
      </c>
    </row>
    <row r="60" spans="1:19" ht="12.75">
      <c r="A60" t="s">
        <v>424</v>
      </c>
      <c r="B60" t="s">
        <v>291</v>
      </c>
      <c r="C60"/>
      <c r="D60" s="20">
        <v>32369558</v>
      </c>
      <c r="E60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 t="s">
        <v>245</v>
      </c>
      <c r="B61" t="s">
        <v>291</v>
      </c>
      <c r="C61">
        <v>1975</v>
      </c>
      <c r="D61" s="20">
        <v>11862740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 t="s">
        <v>427</v>
      </c>
      <c r="B62" t="s">
        <v>291</v>
      </c>
      <c r="C62"/>
      <c r="D62" s="20">
        <v>11392629</v>
      </c>
      <c r="E62">
        <v>8</v>
      </c>
      <c r="F62">
        <v>8</v>
      </c>
      <c r="G62">
        <v>8</v>
      </c>
      <c r="H62"/>
      <c r="I62">
        <v>8</v>
      </c>
      <c r="J62"/>
      <c r="K62">
        <v>8</v>
      </c>
      <c r="L62"/>
      <c r="M62"/>
      <c r="N62">
        <v>8</v>
      </c>
      <c r="O62"/>
      <c r="P62"/>
      <c r="Q62"/>
      <c r="R62"/>
      <c r="S62">
        <v>8</v>
      </c>
    </row>
    <row r="63" spans="1:19" ht="12.75">
      <c r="A63" s="63" t="s">
        <v>35</v>
      </c>
      <c r="B63" s="63" t="s">
        <v>132</v>
      </c>
      <c r="C63" s="63"/>
      <c r="D63" s="64">
        <v>153546901</v>
      </c>
      <c r="E63" s="63">
        <v>4</v>
      </c>
      <c r="F63" s="63">
        <v>4</v>
      </c>
      <c r="G63" s="63">
        <v>4</v>
      </c>
      <c r="H63" s="63"/>
      <c r="I63" s="63">
        <v>4</v>
      </c>
      <c r="J63" s="63"/>
      <c r="K63" s="63"/>
      <c r="L63" s="63"/>
      <c r="M63" s="63"/>
      <c r="N63" s="63">
        <v>4</v>
      </c>
      <c r="O63" s="63"/>
      <c r="P63" s="63"/>
      <c r="Q63" s="63"/>
      <c r="R63" s="63"/>
      <c r="S63" s="63"/>
    </row>
    <row r="64" spans="1:19" ht="12.75">
      <c r="A64" s="63" t="s">
        <v>343</v>
      </c>
      <c r="B64" s="63" t="s">
        <v>132</v>
      </c>
      <c r="C64" s="63"/>
      <c r="D64" s="65">
        <v>381371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 t="s">
        <v>133</v>
      </c>
    </row>
    <row r="65" spans="1:19" ht="12.75">
      <c r="A65" s="63" t="s">
        <v>344</v>
      </c>
      <c r="B65" s="63" t="s">
        <v>132</v>
      </c>
      <c r="C65" s="63"/>
      <c r="D65" s="65">
        <v>47758224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63" t="s">
        <v>345</v>
      </c>
      <c r="B66" s="63" t="s">
        <v>132</v>
      </c>
      <c r="C66" s="63"/>
      <c r="D66" s="65">
        <v>13388910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.75">
      <c r="A67" s="63" t="s">
        <v>371</v>
      </c>
      <c r="B67" s="63" t="s">
        <v>132</v>
      </c>
      <c r="C67" s="63"/>
      <c r="D67" s="65">
        <v>1322044605</v>
      </c>
      <c r="E67" s="63">
        <v>559</v>
      </c>
      <c r="F67" s="63">
        <v>559</v>
      </c>
      <c r="G67" s="63">
        <v>559</v>
      </c>
      <c r="H67" s="63">
        <v>559</v>
      </c>
      <c r="I67" s="63">
        <v>559</v>
      </c>
      <c r="J67" s="63">
        <v>559</v>
      </c>
      <c r="K67" s="63"/>
      <c r="L67" s="63">
        <v>559</v>
      </c>
      <c r="M67" s="63"/>
      <c r="N67" s="63">
        <v>559</v>
      </c>
      <c r="O67" s="63">
        <v>559</v>
      </c>
      <c r="P67" s="63"/>
      <c r="Q67" s="63"/>
      <c r="R67" s="63"/>
      <c r="S67" s="63">
        <v>559</v>
      </c>
    </row>
    <row r="68" spans="1:19" ht="12.75">
      <c r="A68" s="63" t="s">
        <v>346</v>
      </c>
      <c r="B68" s="63" t="s">
        <v>132</v>
      </c>
      <c r="C68" s="63"/>
      <c r="D68" s="65">
        <v>1108777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.75">
      <c r="A69" s="63" t="s">
        <v>336</v>
      </c>
      <c r="B69" s="63" t="s">
        <v>132</v>
      </c>
      <c r="C69" s="63"/>
      <c r="D69" s="65">
        <v>7008300</v>
      </c>
      <c r="E69" s="63">
        <v>14</v>
      </c>
      <c r="F69" s="63">
        <v>14</v>
      </c>
      <c r="G69" s="63">
        <v>14</v>
      </c>
      <c r="H69" s="63"/>
      <c r="I69" s="63">
        <v>14</v>
      </c>
      <c r="J69" s="63">
        <v>14</v>
      </c>
      <c r="K69" s="63"/>
      <c r="L69" s="63">
        <v>14</v>
      </c>
      <c r="M69" s="63"/>
      <c r="N69" s="63">
        <v>14</v>
      </c>
      <c r="O69" s="63"/>
      <c r="P69" s="63"/>
      <c r="Q69" s="63"/>
      <c r="R69" s="63"/>
      <c r="S69" s="63"/>
    </row>
    <row r="70" spans="1:19" ht="12.75">
      <c r="A70" s="63" t="s">
        <v>28</v>
      </c>
      <c r="B70" s="63" t="s">
        <v>132</v>
      </c>
      <c r="C70" s="63">
        <v>1984</v>
      </c>
      <c r="D70" s="65">
        <v>1147995226</v>
      </c>
      <c r="E70" s="66">
        <v>290</v>
      </c>
      <c r="F70" s="63">
        <v>290</v>
      </c>
      <c r="G70" s="63">
        <v>290</v>
      </c>
      <c r="H70" s="63"/>
      <c r="I70" s="63">
        <v>3</v>
      </c>
      <c r="J70" s="63">
        <v>3</v>
      </c>
      <c r="K70" s="63"/>
      <c r="L70" s="63">
        <v>33</v>
      </c>
      <c r="M70" s="63">
        <v>3</v>
      </c>
      <c r="N70" s="63">
        <v>290</v>
      </c>
      <c r="O70" s="63"/>
      <c r="P70" s="63"/>
      <c r="Q70" s="63">
        <v>33</v>
      </c>
      <c r="R70" s="63"/>
      <c r="S70" s="63">
        <v>33</v>
      </c>
    </row>
    <row r="71" spans="1:19" ht="12.75">
      <c r="A71" s="63" t="s">
        <v>347</v>
      </c>
      <c r="B71" s="63" t="s">
        <v>132</v>
      </c>
      <c r="C71" s="63">
        <v>1999</v>
      </c>
      <c r="D71" s="65">
        <v>230512000</v>
      </c>
      <c r="E71" s="63">
        <v>33</v>
      </c>
      <c r="F71" s="63">
        <v>33</v>
      </c>
      <c r="G71" s="63">
        <v>33</v>
      </c>
      <c r="H71" s="63"/>
      <c r="I71" s="63">
        <v>33</v>
      </c>
      <c r="J71" s="63">
        <v>33</v>
      </c>
      <c r="K71" s="63"/>
      <c r="L71" s="63">
        <v>33</v>
      </c>
      <c r="M71" s="63"/>
      <c r="N71" s="63"/>
      <c r="O71" s="63"/>
      <c r="P71" s="63"/>
      <c r="Q71" s="63"/>
      <c r="R71" s="63"/>
      <c r="S71" s="63"/>
    </row>
    <row r="72" spans="1:19" ht="12.75">
      <c r="A72" s="63" t="s">
        <v>338</v>
      </c>
      <c r="B72" s="63" t="s">
        <v>132</v>
      </c>
      <c r="C72" s="63">
        <v>1970</v>
      </c>
      <c r="D72" s="65">
        <v>127288628</v>
      </c>
      <c r="E72" s="63">
        <v>1910</v>
      </c>
      <c r="F72" s="63">
        <v>1487</v>
      </c>
      <c r="G72" s="63">
        <v>1880</v>
      </c>
      <c r="H72" s="63"/>
      <c r="I72" s="63">
        <v>401</v>
      </c>
      <c r="J72" s="63">
        <v>1193</v>
      </c>
      <c r="K72" s="63"/>
      <c r="L72" s="63"/>
      <c r="M72" s="63"/>
      <c r="N72" s="63">
        <v>1910</v>
      </c>
      <c r="O72" s="63"/>
      <c r="P72" s="63"/>
      <c r="Q72" s="63"/>
      <c r="R72" s="63"/>
      <c r="S72" s="63"/>
    </row>
    <row r="73" spans="1:19" ht="12.75">
      <c r="A73" s="63" t="s">
        <v>348</v>
      </c>
      <c r="B73" s="63" t="s">
        <v>132</v>
      </c>
      <c r="C73" s="63"/>
      <c r="D73" s="65">
        <v>6677534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.75">
      <c r="A74" s="63" t="s">
        <v>131</v>
      </c>
      <c r="B74" s="63" t="s">
        <v>132</v>
      </c>
      <c r="C74" s="63"/>
      <c r="D74" s="65">
        <v>460823</v>
      </c>
      <c r="E74" s="63">
        <v>6</v>
      </c>
      <c r="F74" s="63">
        <v>6</v>
      </c>
      <c r="G74" s="63">
        <v>6</v>
      </c>
      <c r="H74" s="63"/>
      <c r="I74" s="63"/>
      <c r="J74" s="63">
        <v>6</v>
      </c>
      <c r="K74" s="63"/>
      <c r="L74" s="63">
        <v>6</v>
      </c>
      <c r="M74" s="63"/>
      <c r="N74" s="63"/>
      <c r="O74" s="63"/>
      <c r="P74" s="63"/>
      <c r="Q74" s="63"/>
      <c r="R74" s="63"/>
      <c r="S74" s="63"/>
    </row>
    <row r="75" spans="1:19" ht="12.75">
      <c r="A75" s="63" t="s">
        <v>349</v>
      </c>
      <c r="B75" s="63" t="s">
        <v>132</v>
      </c>
      <c r="C75" s="63">
        <v>1978</v>
      </c>
      <c r="D75" s="65">
        <v>27780000</v>
      </c>
      <c r="E75" s="63">
        <v>51</v>
      </c>
      <c r="F75" s="63">
        <v>51</v>
      </c>
      <c r="G75" s="63">
        <v>51</v>
      </c>
      <c r="H75" s="63"/>
      <c r="I75" s="63">
        <v>51</v>
      </c>
      <c r="J75" s="63">
        <v>51</v>
      </c>
      <c r="K75" s="63">
        <v>13</v>
      </c>
      <c r="L75" s="67">
        <v>7</v>
      </c>
      <c r="M75" s="63"/>
      <c r="N75" s="63">
        <v>51</v>
      </c>
      <c r="O75" s="63">
        <v>13</v>
      </c>
      <c r="P75" s="63"/>
      <c r="Q75" s="63"/>
      <c r="R75" s="63"/>
      <c r="S75" s="63"/>
    </row>
    <row r="76" spans="1:19" ht="12.75">
      <c r="A76" s="63" t="s">
        <v>342</v>
      </c>
      <c r="B76" s="63" t="s">
        <v>132</v>
      </c>
      <c r="C76" s="63"/>
      <c r="D76" s="65">
        <v>2996082</v>
      </c>
      <c r="E76" s="63">
        <v>24</v>
      </c>
      <c r="F76" s="63">
        <v>24</v>
      </c>
      <c r="G76" s="63">
        <v>24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12.75">
      <c r="A77" s="68" t="s">
        <v>540</v>
      </c>
      <c r="B77" s="63" t="s">
        <v>132</v>
      </c>
      <c r="C77" s="67">
        <v>2003</v>
      </c>
      <c r="D77" s="69">
        <v>15022839</v>
      </c>
      <c r="E77" s="70">
        <v>6</v>
      </c>
      <c r="F77" s="63"/>
      <c r="G77" s="63"/>
      <c r="H77" s="63"/>
      <c r="I77" s="63"/>
      <c r="J77" s="63"/>
      <c r="K77" s="63"/>
      <c r="L77" s="63">
        <v>6</v>
      </c>
      <c r="M77" s="63"/>
      <c r="N77" s="63"/>
      <c r="O77" s="63"/>
      <c r="P77" s="63"/>
      <c r="Q77" s="63"/>
      <c r="R77" s="63"/>
      <c r="S77" s="63"/>
    </row>
    <row r="78" spans="1:19" ht="12.75">
      <c r="A78" s="63" t="s">
        <v>340</v>
      </c>
      <c r="B78" s="63" t="s">
        <v>132</v>
      </c>
      <c r="C78" s="63"/>
      <c r="D78" s="65">
        <v>23479095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63" t="s">
        <v>350</v>
      </c>
      <c r="B79" s="63" t="s">
        <v>132</v>
      </c>
      <c r="C79" s="63"/>
      <c r="D79" s="65">
        <v>92681453</v>
      </c>
      <c r="E79" s="63">
        <f>11+1+52+1+1</f>
        <v>66</v>
      </c>
      <c r="F79" s="63"/>
      <c r="G79" s="63"/>
      <c r="H79" s="63"/>
      <c r="I79" s="63"/>
      <c r="J79" s="63"/>
      <c r="K79" s="63"/>
      <c r="L79" s="63"/>
      <c r="M79" s="63"/>
      <c r="N79" s="63">
        <v>66</v>
      </c>
      <c r="O79" s="63"/>
      <c r="P79" s="63"/>
      <c r="Q79" s="63"/>
      <c r="R79" s="63"/>
      <c r="S79" s="63"/>
    </row>
    <row r="80" spans="1:19" ht="12.75">
      <c r="A80" s="63" t="s">
        <v>351</v>
      </c>
      <c r="B80" s="63" t="s">
        <v>132</v>
      </c>
      <c r="C80" s="63">
        <v>1972</v>
      </c>
      <c r="D80" s="65">
        <v>4608167</v>
      </c>
      <c r="E80" s="66">
        <v>16</v>
      </c>
      <c r="F80" s="63">
        <v>16</v>
      </c>
      <c r="G80" s="63">
        <v>16</v>
      </c>
      <c r="H80" s="63"/>
      <c r="I80" s="63">
        <v>16</v>
      </c>
      <c r="J80" s="63">
        <v>16</v>
      </c>
      <c r="K80" s="63"/>
      <c r="L80" s="63"/>
      <c r="M80" s="63"/>
      <c r="N80" s="63"/>
      <c r="O80" s="63">
        <v>16</v>
      </c>
      <c r="P80" s="63"/>
      <c r="Q80" s="63"/>
      <c r="R80" s="63"/>
      <c r="S80" s="63"/>
    </row>
    <row r="81" spans="1:19" ht="12.75">
      <c r="A81" s="63" t="s">
        <v>341</v>
      </c>
      <c r="B81" s="63" t="s">
        <v>132</v>
      </c>
      <c r="C81" s="63"/>
      <c r="D81" s="65">
        <v>49232844</v>
      </c>
      <c r="E81" s="63">
        <v>271</v>
      </c>
      <c r="F81" s="63">
        <v>271</v>
      </c>
      <c r="G81" s="63">
        <v>271</v>
      </c>
      <c r="H81" s="63"/>
      <c r="I81" s="63">
        <v>271</v>
      </c>
      <c r="J81" s="63">
        <v>271</v>
      </c>
      <c r="K81" s="63"/>
      <c r="L81" s="63">
        <v>271</v>
      </c>
      <c r="M81" s="63"/>
      <c r="N81" s="63"/>
      <c r="O81" s="63"/>
      <c r="P81" s="63"/>
      <c r="Q81" s="63"/>
      <c r="R81" s="63"/>
      <c r="S81" s="63"/>
    </row>
    <row r="82" spans="1:19" s="42" customFormat="1" ht="12.75">
      <c r="A82" s="63" t="s">
        <v>532</v>
      </c>
      <c r="B82" s="63" t="s">
        <v>132</v>
      </c>
      <c r="C82" s="63"/>
      <c r="D82" s="65">
        <v>21128773</v>
      </c>
      <c r="E82" s="63">
        <v>1</v>
      </c>
      <c r="F82" s="63">
        <v>1</v>
      </c>
      <c r="G82" s="63">
        <v>1</v>
      </c>
      <c r="H82" s="63"/>
      <c r="I82" s="63"/>
      <c r="J82" s="63">
        <v>1</v>
      </c>
      <c r="K82" s="63"/>
      <c r="L82" s="63">
        <v>1</v>
      </c>
      <c r="M82" s="63">
        <v>1</v>
      </c>
      <c r="N82" s="63"/>
      <c r="O82" s="63"/>
      <c r="P82" s="63"/>
      <c r="Q82" s="63"/>
      <c r="R82" s="63"/>
      <c r="S82" s="63"/>
    </row>
    <row r="83" spans="1:19" ht="12.75">
      <c r="A83" s="63" t="s">
        <v>339</v>
      </c>
      <c r="B83" s="63" t="s">
        <v>132</v>
      </c>
      <c r="C83" s="63"/>
      <c r="D83" s="65">
        <v>22920946</v>
      </c>
      <c r="E83" s="63">
        <v>66</v>
      </c>
      <c r="F83" s="63">
        <v>66</v>
      </c>
      <c r="G83" s="63">
        <v>66</v>
      </c>
      <c r="H83" s="63"/>
      <c r="I83" s="63">
        <v>66</v>
      </c>
      <c r="J83" s="63">
        <v>66</v>
      </c>
      <c r="K83" s="63"/>
      <c r="L83" s="63">
        <v>66</v>
      </c>
      <c r="M83" s="63"/>
      <c r="N83" s="63"/>
      <c r="O83" s="63"/>
      <c r="P83" s="63"/>
      <c r="Q83" s="63"/>
      <c r="R83" s="63"/>
      <c r="S83" s="63"/>
    </row>
    <row r="84" spans="1:19" ht="12.75">
      <c r="A84" s="63" t="s">
        <v>352</v>
      </c>
      <c r="B84" s="63" t="s">
        <v>132</v>
      </c>
      <c r="C84" s="63">
        <v>1983</v>
      </c>
      <c r="D84" s="65">
        <v>65493298</v>
      </c>
      <c r="E84" s="63">
        <v>75</v>
      </c>
      <c r="F84" s="63">
        <v>75</v>
      </c>
      <c r="G84" s="63">
        <v>75</v>
      </c>
      <c r="H84" s="63"/>
      <c r="I84" s="63">
        <v>75</v>
      </c>
      <c r="J84" s="63">
        <v>75</v>
      </c>
      <c r="K84" s="63"/>
      <c r="L84" s="63"/>
      <c r="M84" s="63"/>
      <c r="N84" s="63">
        <v>75</v>
      </c>
      <c r="O84" s="63"/>
      <c r="P84" s="63"/>
      <c r="Q84" s="63"/>
      <c r="R84" s="63"/>
      <c r="S84" s="63"/>
    </row>
    <row r="85" spans="1:19" ht="12.75">
      <c r="A85" s="63" t="s">
        <v>353</v>
      </c>
      <c r="B85" s="63" t="s">
        <v>132</v>
      </c>
      <c r="C85" s="63"/>
      <c r="D85" s="65">
        <v>86116559</v>
      </c>
      <c r="E85" s="63">
        <v>15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ht="12.75">
      <c r="A86" t="s">
        <v>539</v>
      </c>
      <c r="B86" t="s">
        <v>513</v>
      </c>
      <c r="C86">
        <v>2009</v>
      </c>
      <c r="D86" s="20">
        <v>32738775</v>
      </c>
      <c r="E86">
        <v>9</v>
      </c>
      <c r="F86">
        <v>9</v>
      </c>
      <c r="G86">
        <v>9</v>
      </c>
      <c r="H86"/>
      <c r="I86">
        <v>9</v>
      </c>
      <c r="J86">
        <v>9</v>
      </c>
      <c r="K86"/>
      <c r="L86">
        <v>9</v>
      </c>
      <c r="M86"/>
      <c r="N86"/>
      <c r="O86"/>
      <c r="P86"/>
      <c r="Q86"/>
      <c r="R86"/>
      <c r="S86"/>
    </row>
    <row r="87" spans="1:19" ht="12.75">
      <c r="A87" t="s">
        <v>542</v>
      </c>
      <c r="B87" t="s">
        <v>513</v>
      </c>
      <c r="C87"/>
      <c r="D87" s="20">
        <v>2968586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 t="s">
        <v>538</v>
      </c>
      <c r="B88" t="s">
        <v>513</v>
      </c>
      <c r="C88" s="20"/>
      <c r="D88" s="20">
        <v>2968586</v>
      </c>
      <c r="E88">
        <v>6</v>
      </c>
      <c r="F88">
        <v>6</v>
      </c>
      <c r="G88">
        <v>6</v>
      </c>
      <c r="H88"/>
      <c r="I88">
        <v>6</v>
      </c>
      <c r="J88"/>
      <c r="K88"/>
      <c r="L88"/>
      <c r="M88"/>
      <c r="N88">
        <v>6</v>
      </c>
      <c r="O88"/>
      <c r="P88"/>
      <c r="Q88"/>
      <c r="R88"/>
      <c r="S88"/>
    </row>
    <row r="89" spans="1:19" ht="12.75">
      <c r="A89" t="s">
        <v>543</v>
      </c>
      <c r="B89" t="s">
        <v>513</v>
      </c>
      <c r="C89"/>
      <c r="D89" s="20">
        <v>3845127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 t="s">
        <v>544</v>
      </c>
      <c r="B90" t="s">
        <v>513</v>
      </c>
      <c r="C90"/>
      <c r="D90" s="20">
        <v>718306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 t="s">
        <v>42</v>
      </c>
      <c r="B91" t="s">
        <v>513</v>
      </c>
      <c r="C91"/>
      <c r="D91" s="20">
        <v>792604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t="s">
        <v>545</v>
      </c>
      <c r="B92" t="s">
        <v>513</v>
      </c>
      <c r="C92"/>
      <c r="D92" s="20">
        <v>4630841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>
      <c r="A93" t="s">
        <v>547</v>
      </c>
      <c r="B93" t="s">
        <v>513</v>
      </c>
      <c r="C93"/>
      <c r="D93" s="20">
        <v>70472846</v>
      </c>
      <c r="E93">
        <f>44+11+5</f>
        <v>60</v>
      </c>
      <c r="F93">
        <f>44+10+4</f>
        <v>58</v>
      </c>
      <c r="G93"/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  <c r="O93"/>
      <c r="P93"/>
      <c r="Q93"/>
      <c r="R93"/>
      <c r="S93"/>
    </row>
    <row r="94" spans="1:19" ht="12.75">
      <c r="A94" t="s">
        <v>546</v>
      </c>
      <c r="B94" t="s">
        <v>513</v>
      </c>
      <c r="C94"/>
      <c r="D94" s="20">
        <v>28221181</v>
      </c>
      <c r="E94">
        <v>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>
      <c r="A95" t="s">
        <v>548</v>
      </c>
      <c r="B95" t="s">
        <v>513</v>
      </c>
      <c r="C95"/>
      <c r="D95" s="20">
        <v>7112359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>
      <c r="A96" t="s">
        <v>549</v>
      </c>
      <c r="B96" t="s">
        <v>513</v>
      </c>
      <c r="C96"/>
      <c r="D96" s="20">
        <v>6198677</v>
      </c>
      <c r="E96">
        <v>4</v>
      </c>
      <c r="F96"/>
      <c r="G96"/>
      <c r="H96"/>
      <c r="I96"/>
      <c r="J96"/>
      <c r="K96"/>
      <c r="L96"/>
      <c r="M96"/>
      <c r="N96"/>
      <c r="O96">
        <v>4</v>
      </c>
      <c r="P96"/>
      <c r="Q96"/>
      <c r="R96"/>
      <c r="S96"/>
    </row>
    <row r="97" spans="1:19" ht="12.75">
      <c r="A97" t="s">
        <v>537</v>
      </c>
      <c r="B97" t="s">
        <v>513</v>
      </c>
      <c r="C97" s="20"/>
      <c r="D97" s="20">
        <v>15666533</v>
      </c>
      <c r="E97">
        <v>52</v>
      </c>
      <c r="F97"/>
      <c r="G97">
        <v>52</v>
      </c>
      <c r="H97"/>
      <c r="I97">
        <v>52</v>
      </c>
      <c r="J97"/>
      <c r="K97"/>
      <c r="L97"/>
      <c r="M97"/>
      <c r="N97"/>
      <c r="O97"/>
      <c r="P97">
        <v>52</v>
      </c>
      <c r="Q97"/>
      <c r="R97">
        <v>52</v>
      </c>
      <c r="S97">
        <v>52</v>
      </c>
    </row>
    <row r="98" spans="1:19" ht="12.75">
      <c r="A98" t="s">
        <v>550</v>
      </c>
      <c r="B98" t="s">
        <v>513</v>
      </c>
      <c r="C98"/>
      <c r="D98" s="20">
        <v>2596561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>
      <c r="A99" t="s">
        <v>533</v>
      </c>
      <c r="B99" t="s">
        <v>513</v>
      </c>
      <c r="C99" s="20"/>
      <c r="D99" s="20">
        <v>5356869</v>
      </c>
      <c r="E99" s="13">
        <v>16</v>
      </c>
      <c r="F99"/>
      <c r="G99" s="20"/>
      <c r="H99" s="31"/>
      <c r="I99"/>
      <c r="J99"/>
      <c r="K99"/>
      <c r="L99"/>
      <c r="M99"/>
      <c r="N99"/>
      <c r="O99"/>
      <c r="P99"/>
      <c r="Q99"/>
      <c r="R99"/>
      <c r="S99"/>
    </row>
    <row r="100" spans="1:19" ht="12.75">
      <c r="A100" t="s">
        <v>551</v>
      </c>
      <c r="B100" t="s">
        <v>513</v>
      </c>
      <c r="C100"/>
      <c r="D100" s="20">
        <v>3971941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>
      <c r="A101" t="s">
        <v>552</v>
      </c>
      <c r="B101" t="s">
        <v>513</v>
      </c>
      <c r="C101"/>
      <c r="D101" s="20">
        <v>3311640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>
      <c r="A102" t="s">
        <v>541</v>
      </c>
      <c r="B102" t="s">
        <v>513</v>
      </c>
      <c r="C102"/>
      <c r="D102" s="20">
        <v>167762049</v>
      </c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>
      <c r="A103" t="s">
        <v>553</v>
      </c>
      <c r="B103" t="s">
        <v>513</v>
      </c>
      <c r="C103"/>
      <c r="D103" s="20">
        <v>4277000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>
      <c r="A104" t="s">
        <v>554</v>
      </c>
      <c r="B104" t="s">
        <v>513</v>
      </c>
      <c r="C104"/>
      <c r="D104" s="20">
        <v>928635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 t="s">
        <v>555</v>
      </c>
      <c r="B105" t="s">
        <v>513</v>
      </c>
      <c r="C105"/>
      <c r="D105" s="20">
        <v>23513330</v>
      </c>
      <c r="E105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>
      <c r="A106" t="s">
        <v>556</v>
      </c>
      <c r="B106" t="s">
        <v>513</v>
      </c>
      <c r="C106"/>
      <c r="D106" s="20">
        <v>19747586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 t="s">
        <v>534</v>
      </c>
      <c r="B107" t="s">
        <v>513</v>
      </c>
      <c r="C107" s="20"/>
      <c r="D107" s="20">
        <v>7211884</v>
      </c>
      <c r="E107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 t="s">
        <v>557</v>
      </c>
      <c r="B108" t="s">
        <v>513</v>
      </c>
      <c r="C108"/>
      <c r="D108" s="20">
        <v>71892807</v>
      </c>
      <c r="E10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 t="s">
        <v>535</v>
      </c>
      <c r="B109" t="s">
        <v>513</v>
      </c>
      <c r="C109" s="20"/>
      <c r="D109" s="20">
        <v>5179573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 t="s">
        <v>558</v>
      </c>
      <c r="B110" t="s">
        <v>513</v>
      </c>
      <c r="C110"/>
      <c r="D110" s="20">
        <v>4621399</v>
      </c>
      <c r="E110">
        <v>10</v>
      </c>
      <c r="F110">
        <v>10</v>
      </c>
      <c r="G110">
        <v>10</v>
      </c>
      <c r="H110"/>
      <c r="I110">
        <v>10</v>
      </c>
      <c r="J110">
        <v>10</v>
      </c>
      <c r="K110">
        <v>10</v>
      </c>
      <c r="L110">
        <v>10</v>
      </c>
      <c r="M110"/>
      <c r="N110"/>
      <c r="O110"/>
      <c r="P110"/>
      <c r="Q110"/>
      <c r="R110"/>
      <c r="S110"/>
    </row>
    <row r="111" spans="1:19" ht="12.75">
      <c r="A111" t="s">
        <v>536</v>
      </c>
      <c r="B111" t="s">
        <v>513</v>
      </c>
      <c r="C111" s="20"/>
      <c r="D111" s="20">
        <v>28268441</v>
      </c>
      <c r="E111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ht="12.75">
      <c r="A112" s="44" t="s">
        <v>37</v>
      </c>
      <c r="B112" s="44" t="s">
        <v>26</v>
      </c>
      <c r="C112" s="44">
        <v>2005</v>
      </c>
      <c r="D112" s="45">
        <v>8205533</v>
      </c>
      <c r="E112" s="39">
        <v>152</v>
      </c>
      <c r="F112" s="40">
        <v>114</v>
      </c>
      <c r="G112" s="40">
        <v>152</v>
      </c>
      <c r="H112" s="40">
        <v>152</v>
      </c>
      <c r="I112" s="40">
        <v>42</v>
      </c>
      <c r="J112" s="40">
        <v>116</v>
      </c>
      <c r="K112" s="40">
        <v>25</v>
      </c>
      <c r="L112" s="40">
        <v>128</v>
      </c>
      <c r="M112" s="40">
        <v>9</v>
      </c>
      <c r="O112" s="40">
        <v>18</v>
      </c>
      <c r="P112" s="40">
        <v>20</v>
      </c>
      <c r="Q112" s="40">
        <v>19</v>
      </c>
      <c r="V112" s="71"/>
      <c r="W112" s="38"/>
      <c r="X112" s="39"/>
      <c r="Y112" s="51"/>
    </row>
    <row r="113" spans="1:25" ht="12.75">
      <c r="A113" s="44" t="s">
        <v>39</v>
      </c>
      <c r="B113" s="44" t="s">
        <v>26</v>
      </c>
      <c r="C113" s="44">
        <v>2005</v>
      </c>
      <c r="D113" s="45">
        <v>10403951</v>
      </c>
      <c r="E113" s="39">
        <v>66</v>
      </c>
      <c r="F113" s="40">
        <v>60</v>
      </c>
      <c r="G113" s="40">
        <v>66</v>
      </c>
      <c r="H113" s="40">
        <v>66</v>
      </c>
      <c r="I113" s="40">
        <v>17</v>
      </c>
      <c r="J113" s="40">
        <v>38</v>
      </c>
      <c r="K113" s="40">
        <v>38</v>
      </c>
      <c r="L113" s="40">
        <v>49</v>
      </c>
      <c r="M113" s="40">
        <v>12</v>
      </c>
      <c r="O113" s="40">
        <v>44</v>
      </c>
      <c r="P113" s="40">
        <v>44</v>
      </c>
      <c r="Q113" s="40">
        <v>10</v>
      </c>
      <c r="V113" s="71"/>
      <c r="W113" s="38"/>
      <c r="X113" s="39"/>
      <c r="Y113" s="51"/>
    </row>
    <row r="114" spans="1:25" ht="12.75">
      <c r="A114" s="44" t="s">
        <v>38</v>
      </c>
      <c r="B114" s="44" t="s">
        <v>26</v>
      </c>
      <c r="C114" s="44">
        <v>2005</v>
      </c>
      <c r="D114" s="46">
        <v>3989018</v>
      </c>
      <c r="E114" s="39">
        <v>2</v>
      </c>
      <c r="F114" s="40">
        <v>4</v>
      </c>
      <c r="G114" s="40">
        <v>2</v>
      </c>
      <c r="H114" s="40">
        <v>2</v>
      </c>
      <c r="I114" s="40">
        <v>1</v>
      </c>
      <c r="J114" s="40">
        <v>1</v>
      </c>
      <c r="L114" s="40">
        <v>2</v>
      </c>
      <c r="M114" s="40">
        <v>0</v>
      </c>
      <c r="O114" s="40">
        <v>0</v>
      </c>
      <c r="P114" s="40">
        <v>0</v>
      </c>
      <c r="Q114" s="40">
        <v>0</v>
      </c>
      <c r="V114" s="71"/>
      <c r="W114" s="38"/>
      <c r="X114" s="39"/>
      <c r="Y114" s="47"/>
    </row>
    <row r="115" spans="1:25" ht="12.75">
      <c r="A115" s="44" t="s">
        <v>40</v>
      </c>
      <c r="B115" s="44" t="s">
        <v>26</v>
      </c>
      <c r="C115" s="44">
        <v>2005</v>
      </c>
      <c r="D115" s="45">
        <v>7262675</v>
      </c>
      <c r="E115" s="39">
        <v>15</v>
      </c>
      <c r="F115" s="40">
        <v>16</v>
      </c>
      <c r="G115" s="40">
        <v>15</v>
      </c>
      <c r="H115" s="40">
        <v>15</v>
      </c>
      <c r="I115" s="40">
        <v>12</v>
      </c>
      <c r="J115" s="40">
        <v>13</v>
      </c>
      <c r="K115" s="40">
        <v>16</v>
      </c>
      <c r="L115" s="40">
        <v>38</v>
      </c>
      <c r="M115" s="40">
        <v>4</v>
      </c>
      <c r="O115" s="40">
        <v>18</v>
      </c>
      <c r="P115" s="40">
        <v>17</v>
      </c>
      <c r="Q115" s="40">
        <v>16</v>
      </c>
      <c r="V115" s="71"/>
      <c r="W115" s="38"/>
      <c r="X115" s="39"/>
      <c r="Y115" s="51"/>
    </row>
    <row r="116" spans="1:25" ht="12.75">
      <c r="A116" s="44" t="s">
        <v>42</v>
      </c>
      <c r="B116" s="44" t="s">
        <v>26</v>
      </c>
      <c r="C116" s="44">
        <v>2005</v>
      </c>
      <c r="D116" s="45">
        <v>792604</v>
      </c>
      <c r="E116" s="39">
        <v>1</v>
      </c>
      <c r="F116" s="40">
        <v>1</v>
      </c>
      <c r="G116" s="40">
        <v>1</v>
      </c>
      <c r="H116" s="40">
        <v>1</v>
      </c>
      <c r="I116" s="40">
        <v>1</v>
      </c>
      <c r="J116" s="40">
        <v>2</v>
      </c>
      <c r="K116" s="40">
        <v>1</v>
      </c>
      <c r="L116" s="40">
        <v>2</v>
      </c>
      <c r="M116" s="40">
        <v>2</v>
      </c>
      <c r="O116" s="40">
        <v>2</v>
      </c>
      <c r="P116" s="40">
        <v>2</v>
      </c>
      <c r="Q116" s="40">
        <v>0</v>
      </c>
      <c r="V116" s="71"/>
      <c r="W116" s="38"/>
      <c r="X116" s="39"/>
      <c r="Y116" s="51"/>
    </row>
    <row r="117" spans="1:25" ht="12.75">
      <c r="A117" s="44" t="s">
        <v>43</v>
      </c>
      <c r="B117" s="44" t="s">
        <v>26</v>
      </c>
      <c r="C117" s="44">
        <v>2005</v>
      </c>
      <c r="D117" s="45">
        <v>10220911</v>
      </c>
      <c r="E117" s="39">
        <v>92</v>
      </c>
      <c r="F117" s="40">
        <v>89</v>
      </c>
      <c r="G117" s="40">
        <v>92</v>
      </c>
      <c r="H117" s="40">
        <v>92</v>
      </c>
      <c r="I117" s="40">
        <v>32</v>
      </c>
      <c r="J117" s="40">
        <v>60</v>
      </c>
      <c r="K117" s="40">
        <v>27</v>
      </c>
      <c r="L117" s="40">
        <v>118</v>
      </c>
      <c r="M117" s="40">
        <v>32</v>
      </c>
      <c r="O117" s="40">
        <v>22</v>
      </c>
      <c r="P117" s="40">
        <v>22</v>
      </c>
      <c r="Q117" s="40">
        <v>23</v>
      </c>
      <c r="V117" s="71"/>
      <c r="W117" s="38"/>
      <c r="X117" s="39"/>
      <c r="Y117" s="51"/>
    </row>
    <row r="118" spans="1:25" ht="12.75">
      <c r="A118" s="44" t="s">
        <v>45</v>
      </c>
      <c r="B118" s="44" t="s">
        <v>26</v>
      </c>
      <c r="C118" s="44">
        <v>2005</v>
      </c>
      <c r="D118" s="45">
        <v>5484723</v>
      </c>
      <c r="E118" s="39">
        <v>12</v>
      </c>
      <c r="F118" s="40">
        <v>5</v>
      </c>
      <c r="G118" s="40">
        <v>12</v>
      </c>
      <c r="H118" s="40">
        <v>12</v>
      </c>
      <c r="I118" s="40">
        <v>7</v>
      </c>
      <c r="J118" s="40">
        <v>9</v>
      </c>
      <c r="K118" s="40">
        <v>2</v>
      </c>
      <c r="L118" s="40">
        <v>11</v>
      </c>
      <c r="M118" s="40">
        <v>4</v>
      </c>
      <c r="O118" s="40">
        <v>9</v>
      </c>
      <c r="P118" s="40">
        <v>9</v>
      </c>
      <c r="Q118" s="40">
        <v>1</v>
      </c>
      <c r="V118" s="71"/>
      <c r="W118" s="38"/>
      <c r="X118" s="39"/>
      <c r="Y118" s="51"/>
    </row>
    <row r="119" spans="1:25" ht="12.75">
      <c r="A119" s="44" t="s">
        <v>46</v>
      </c>
      <c r="B119" s="44" t="s">
        <v>26</v>
      </c>
      <c r="C119" s="44">
        <v>2005</v>
      </c>
      <c r="D119" s="45">
        <v>1307605</v>
      </c>
      <c r="E119" s="39">
        <v>7</v>
      </c>
      <c r="F119" s="40">
        <v>7</v>
      </c>
      <c r="G119" s="40">
        <v>7</v>
      </c>
      <c r="H119" s="40">
        <v>7</v>
      </c>
      <c r="I119" s="40">
        <v>5</v>
      </c>
      <c r="J119" s="40">
        <v>7</v>
      </c>
      <c r="L119" s="40">
        <v>5</v>
      </c>
      <c r="M119" s="40">
        <v>1</v>
      </c>
      <c r="O119" s="40">
        <v>2</v>
      </c>
      <c r="P119" s="40">
        <v>2</v>
      </c>
      <c r="Q119" s="40">
        <v>2</v>
      </c>
      <c r="V119" s="71"/>
      <c r="W119" s="38"/>
      <c r="X119" s="39"/>
      <c r="Y119" s="51"/>
    </row>
    <row r="120" spans="1:25" ht="12.75">
      <c r="A120" s="44" t="s">
        <v>48</v>
      </c>
      <c r="B120" s="44" t="s">
        <v>26</v>
      </c>
      <c r="C120" s="44">
        <v>2005</v>
      </c>
      <c r="D120" s="45">
        <v>5244749</v>
      </c>
      <c r="E120" s="39">
        <v>27</v>
      </c>
      <c r="F120" s="40">
        <v>11</v>
      </c>
      <c r="G120" s="40">
        <v>27</v>
      </c>
      <c r="H120" s="40">
        <v>28</v>
      </c>
      <c r="I120" s="40">
        <v>7</v>
      </c>
      <c r="J120" s="40">
        <v>17</v>
      </c>
      <c r="L120" s="40">
        <v>29</v>
      </c>
      <c r="M120" s="40">
        <v>7</v>
      </c>
      <c r="O120" s="40">
        <v>1</v>
      </c>
      <c r="P120" s="40">
        <v>0</v>
      </c>
      <c r="Q120" s="40">
        <v>0</v>
      </c>
      <c r="V120" s="71"/>
      <c r="W120" s="38"/>
      <c r="X120" s="39"/>
      <c r="Y120" s="51"/>
    </row>
    <row r="121" spans="1:25" ht="12.75">
      <c r="A121" s="44" t="s">
        <v>49</v>
      </c>
      <c r="B121" s="44" t="s">
        <v>26</v>
      </c>
      <c r="C121" s="44">
        <v>2005</v>
      </c>
      <c r="D121" s="45">
        <v>61538322</v>
      </c>
      <c r="E121" s="39">
        <v>521</v>
      </c>
      <c r="F121" s="40">
        <v>325</v>
      </c>
      <c r="G121" s="40">
        <v>521</v>
      </c>
      <c r="H121" s="40">
        <v>0</v>
      </c>
      <c r="I121" s="40">
        <v>100</v>
      </c>
      <c r="J121" s="40">
        <v>475</v>
      </c>
      <c r="K121" s="40">
        <v>32</v>
      </c>
      <c r="L121" s="40">
        <v>355</v>
      </c>
      <c r="M121" s="40">
        <v>54</v>
      </c>
      <c r="O121" s="40">
        <v>0</v>
      </c>
      <c r="P121" s="40">
        <v>0</v>
      </c>
      <c r="Q121" s="40">
        <v>0</v>
      </c>
      <c r="V121" s="71"/>
      <c r="W121" s="38"/>
      <c r="X121" s="39"/>
      <c r="Y121" s="51"/>
    </row>
    <row r="122" spans="1:25" ht="12.75">
      <c r="A122" s="44" t="s">
        <v>58</v>
      </c>
      <c r="B122" s="44" t="s">
        <v>26</v>
      </c>
      <c r="C122" s="44">
        <v>2005</v>
      </c>
      <c r="D122" s="48">
        <v>2114550</v>
      </c>
      <c r="E122" s="39">
        <v>15</v>
      </c>
      <c r="F122" s="40">
        <v>21</v>
      </c>
      <c r="G122" s="40">
        <v>15</v>
      </c>
      <c r="H122" s="40">
        <v>15</v>
      </c>
      <c r="I122" s="40">
        <v>14</v>
      </c>
      <c r="J122" s="40">
        <v>13</v>
      </c>
      <c r="L122" s="40">
        <v>14</v>
      </c>
      <c r="M122" s="40">
        <v>0</v>
      </c>
      <c r="O122" s="40">
        <v>0</v>
      </c>
      <c r="P122" s="40">
        <v>0</v>
      </c>
      <c r="Q122" s="40">
        <v>0</v>
      </c>
      <c r="V122" s="71"/>
      <c r="W122" s="38"/>
      <c r="X122" s="39"/>
      <c r="Y122" s="50"/>
    </row>
    <row r="123" spans="1:25" ht="12.75">
      <c r="A123" s="44" t="s">
        <v>44</v>
      </c>
      <c r="B123" s="44" t="s">
        <v>26</v>
      </c>
      <c r="C123" s="44">
        <v>2005</v>
      </c>
      <c r="D123" s="45">
        <v>82369552</v>
      </c>
      <c r="E123" s="39">
        <v>467</v>
      </c>
      <c r="F123" s="40">
        <v>205</v>
      </c>
      <c r="G123" s="40">
        <v>467</v>
      </c>
      <c r="H123" s="40">
        <v>437</v>
      </c>
      <c r="I123" s="40">
        <v>173</v>
      </c>
      <c r="J123" s="40">
        <v>301</v>
      </c>
      <c r="K123" s="40">
        <v>132</v>
      </c>
      <c r="L123" s="40">
        <v>466</v>
      </c>
      <c r="M123" s="40">
        <v>52</v>
      </c>
      <c r="O123" s="40">
        <v>119</v>
      </c>
      <c r="P123" s="40">
        <v>121</v>
      </c>
      <c r="Q123" s="40">
        <v>71</v>
      </c>
      <c r="V123" s="71"/>
      <c r="W123" s="38"/>
      <c r="X123" s="39"/>
      <c r="Y123" s="51"/>
    </row>
    <row r="124" spans="1:25" ht="12.75">
      <c r="A124" s="44" t="s">
        <v>50</v>
      </c>
      <c r="B124" s="44" t="s">
        <v>26</v>
      </c>
      <c r="C124" s="44">
        <v>2005</v>
      </c>
      <c r="D124" s="45">
        <v>10722816</v>
      </c>
      <c r="E124" s="39">
        <v>25</v>
      </c>
      <c r="F124" s="40">
        <v>13</v>
      </c>
      <c r="G124" s="40">
        <v>25</v>
      </c>
      <c r="H124" s="40">
        <v>25</v>
      </c>
      <c r="I124" s="40">
        <v>11</v>
      </c>
      <c r="J124" s="40">
        <v>24</v>
      </c>
      <c r="K124" s="40">
        <v>1</v>
      </c>
      <c r="L124" s="40">
        <v>16</v>
      </c>
      <c r="M124" s="40">
        <v>3</v>
      </c>
      <c r="O124" s="40">
        <v>0</v>
      </c>
      <c r="P124" s="40">
        <v>0</v>
      </c>
      <c r="Q124" s="40">
        <v>0</v>
      </c>
      <c r="V124" s="71"/>
      <c r="W124" s="38"/>
      <c r="X124" s="39"/>
      <c r="Y124" s="51"/>
    </row>
    <row r="125" spans="1:25" ht="12.75">
      <c r="A125" s="44" t="s">
        <v>51</v>
      </c>
      <c r="B125" s="44" t="s">
        <v>26</v>
      </c>
      <c r="C125" s="44">
        <v>2005</v>
      </c>
      <c r="D125" s="45">
        <v>9930915</v>
      </c>
      <c r="E125" s="39">
        <v>25</v>
      </c>
      <c r="F125" s="40">
        <v>25</v>
      </c>
      <c r="G125" s="40">
        <v>25</v>
      </c>
      <c r="H125" s="40">
        <v>24</v>
      </c>
      <c r="I125" s="40">
        <v>21</v>
      </c>
      <c r="J125" s="40">
        <v>17</v>
      </c>
      <c r="K125" s="40">
        <v>11</v>
      </c>
      <c r="L125" s="40">
        <v>25</v>
      </c>
      <c r="M125" s="40">
        <v>3</v>
      </c>
      <c r="O125" s="40">
        <v>0</v>
      </c>
      <c r="P125" s="40">
        <v>0</v>
      </c>
      <c r="Q125" s="40">
        <v>0</v>
      </c>
      <c r="V125" s="71"/>
      <c r="W125" s="38"/>
      <c r="X125" s="39"/>
      <c r="Y125" s="51"/>
    </row>
    <row r="126" spans="1:25" ht="12.75">
      <c r="A126" s="44" t="s">
        <v>53</v>
      </c>
      <c r="B126" s="44" t="s">
        <v>26</v>
      </c>
      <c r="C126" s="44">
        <v>2005</v>
      </c>
      <c r="D126" s="45">
        <v>304367</v>
      </c>
      <c r="E126" s="39">
        <v>2</v>
      </c>
      <c r="F126" s="40">
        <v>1</v>
      </c>
      <c r="G126" s="40">
        <v>2</v>
      </c>
      <c r="H126" s="40">
        <v>2</v>
      </c>
      <c r="I126" s="40">
        <v>1</v>
      </c>
      <c r="J126" s="40">
        <v>3</v>
      </c>
      <c r="K126" s="40">
        <v>2</v>
      </c>
      <c r="L126" s="40">
        <v>3</v>
      </c>
      <c r="M126" s="40">
        <v>1</v>
      </c>
      <c r="O126" s="40">
        <v>0</v>
      </c>
      <c r="P126" s="40">
        <v>0</v>
      </c>
      <c r="Q126" s="40">
        <v>0</v>
      </c>
      <c r="V126" s="71"/>
      <c r="W126" s="38"/>
      <c r="X126" s="39"/>
      <c r="Y126" s="51"/>
    </row>
    <row r="127" spans="1:25" ht="12.75">
      <c r="A127" s="44" t="s">
        <v>52</v>
      </c>
      <c r="B127" s="44" t="s">
        <v>26</v>
      </c>
      <c r="C127" s="44">
        <v>2005</v>
      </c>
      <c r="D127" s="45">
        <v>4156119</v>
      </c>
      <c r="E127" s="39">
        <v>8</v>
      </c>
      <c r="F127" s="40">
        <v>8</v>
      </c>
      <c r="G127" s="40">
        <v>8</v>
      </c>
      <c r="H127" s="40">
        <v>8</v>
      </c>
      <c r="I127" s="40">
        <v>7</v>
      </c>
      <c r="J127" s="40">
        <v>8</v>
      </c>
      <c r="K127" s="40">
        <v>5</v>
      </c>
      <c r="L127" s="40">
        <v>17</v>
      </c>
      <c r="M127" s="40">
        <v>1</v>
      </c>
      <c r="O127" s="40">
        <v>10</v>
      </c>
      <c r="P127" s="40">
        <v>1</v>
      </c>
      <c r="Q127" s="40">
        <v>0</v>
      </c>
      <c r="V127" s="71"/>
      <c r="W127" s="38"/>
      <c r="X127" s="39"/>
      <c r="Y127" s="51"/>
    </row>
    <row r="128" spans="1:25" ht="12.75">
      <c r="A128" s="44" t="s">
        <v>54</v>
      </c>
      <c r="B128" s="44" t="s">
        <v>26</v>
      </c>
      <c r="C128" s="44">
        <v>2005</v>
      </c>
      <c r="D128" s="45">
        <v>58145320</v>
      </c>
      <c r="E128" s="39">
        <v>549</v>
      </c>
      <c r="F128" s="40">
        <v>314</v>
      </c>
      <c r="G128" s="40">
        <v>549</v>
      </c>
      <c r="H128" s="40">
        <v>524</v>
      </c>
      <c r="I128" s="40">
        <v>339</v>
      </c>
      <c r="J128" s="40">
        <v>287</v>
      </c>
      <c r="K128" s="40">
        <v>211</v>
      </c>
      <c r="L128" s="40">
        <v>234</v>
      </c>
      <c r="M128" s="40">
        <v>38</v>
      </c>
      <c r="O128" s="40">
        <v>20</v>
      </c>
      <c r="P128" s="40">
        <v>20</v>
      </c>
      <c r="Q128" s="40">
        <v>19</v>
      </c>
      <c r="V128" s="71"/>
      <c r="W128" s="38"/>
      <c r="X128" s="39"/>
      <c r="Y128" s="51"/>
    </row>
    <row r="129" spans="1:25" ht="12.75">
      <c r="A129" s="44" t="s">
        <v>57</v>
      </c>
      <c r="B129" s="44" t="s">
        <v>26</v>
      </c>
      <c r="C129" s="44">
        <v>2005</v>
      </c>
      <c r="D129" s="45">
        <v>2245423</v>
      </c>
      <c r="E129" s="39">
        <v>9</v>
      </c>
      <c r="F129" s="40">
        <v>7</v>
      </c>
      <c r="G129" s="40">
        <v>9</v>
      </c>
      <c r="H129" s="40">
        <v>1</v>
      </c>
      <c r="I129" s="40">
        <v>1</v>
      </c>
      <c r="J129" s="40">
        <v>8</v>
      </c>
      <c r="K129" s="40">
        <v>6</v>
      </c>
      <c r="L129" s="40">
        <v>7</v>
      </c>
      <c r="M129" s="40">
        <v>4</v>
      </c>
      <c r="O129" s="40">
        <v>6</v>
      </c>
      <c r="P129" s="40">
        <v>6</v>
      </c>
      <c r="Q129" s="40">
        <v>2</v>
      </c>
      <c r="V129" s="71"/>
      <c r="W129" s="38"/>
      <c r="X129" s="39"/>
      <c r="Y129" s="51"/>
    </row>
    <row r="130" spans="1:29" ht="12.75">
      <c r="A130" s="44" t="s">
        <v>55</v>
      </c>
      <c r="B130" s="44" t="s">
        <v>26</v>
      </c>
      <c r="C130" s="44">
        <v>2005</v>
      </c>
      <c r="D130" s="45">
        <v>34498</v>
      </c>
      <c r="E130" s="39">
        <v>1</v>
      </c>
      <c r="F130" s="40">
        <v>0</v>
      </c>
      <c r="G130" s="40">
        <v>1</v>
      </c>
      <c r="H130" s="40">
        <v>1</v>
      </c>
      <c r="I130" s="40">
        <v>0</v>
      </c>
      <c r="J130" s="40">
        <v>1</v>
      </c>
      <c r="L130" s="40">
        <v>1</v>
      </c>
      <c r="M130" s="40">
        <v>0</v>
      </c>
      <c r="O130" s="40">
        <v>0</v>
      </c>
      <c r="P130" s="40">
        <v>0</v>
      </c>
      <c r="Q130" s="40">
        <v>0</v>
      </c>
      <c r="Z130" s="71"/>
      <c r="AA130" s="38"/>
      <c r="AB130" s="39"/>
      <c r="AC130" s="51"/>
    </row>
    <row r="131" spans="1:29" ht="12.75">
      <c r="A131" s="44" t="s">
        <v>56</v>
      </c>
      <c r="B131" s="44" t="s">
        <v>26</v>
      </c>
      <c r="C131" s="44">
        <v>2005</v>
      </c>
      <c r="D131" s="48">
        <v>3565205</v>
      </c>
      <c r="E131" s="39">
        <v>15</v>
      </c>
      <c r="F131" s="40">
        <v>12</v>
      </c>
      <c r="G131" s="40">
        <v>15</v>
      </c>
      <c r="H131" s="40">
        <v>12</v>
      </c>
      <c r="I131" s="40">
        <v>8</v>
      </c>
      <c r="J131" s="40">
        <v>13</v>
      </c>
      <c r="K131" s="40">
        <v>5</v>
      </c>
      <c r="L131" s="40">
        <v>13</v>
      </c>
      <c r="M131" s="40">
        <v>3</v>
      </c>
      <c r="O131" s="40">
        <v>4</v>
      </c>
      <c r="P131" s="40">
        <v>4</v>
      </c>
      <c r="Q131" s="40">
        <v>4</v>
      </c>
      <c r="Z131" s="71"/>
      <c r="AA131" s="38"/>
      <c r="AB131" s="39"/>
      <c r="AC131" s="50"/>
    </row>
    <row r="132" spans="1:29" ht="12.75">
      <c r="A132" s="44" t="s">
        <v>59</v>
      </c>
      <c r="B132" s="44" t="s">
        <v>26</v>
      </c>
      <c r="C132" s="44">
        <v>2005</v>
      </c>
      <c r="D132" s="45">
        <v>403532</v>
      </c>
      <c r="E132" s="39">
        <v>4</v>
      </c>
      <c r="F132" s="40">
        <v>4</v>
      </c>
      <c r="G132" s="40">
        <v>4</v>
      </c>
      <c r="H132" s="40">
        <v>4</v>
      </c>
      <c r="I132" s="40">
        <v>3</v>
      </c>
      <c r="J132" s="40">
        <v>4</v>
      </c>
      <c r="K132" s="40">
        <v>6</v>
      </c>
      <c r="L132" s="40">
        <v>4</v>
      </c>
      <c r="M132" s="40">
        <v>3</v>
      </c>
      <c r="O132" s="40">
        <v>3</v>
      </c>
      <c r="P132" s="40">
        <v>3</v>
      </c>
      <c r="Q132" s="40">
        <v>0</v>
      </c>
      <c r="Z132" s="71"/>
      <c r="AA132" s="38"/>
      <c r="AB132" s="39"/>
      <c r="AC132" s="51"/>
    </row>
    <row r="133" spans="1:29" ht="12.75">
      <c r="A133" s="44" t="s">
        <v>60</v>
      </c>
      <c r="B133" s="44" t="s">
        <v>26</v>
      </c>
      <c r="C133" s="44">
        <v>2005</v>
      </c>
      <c r="D133" s="48">
        <v>16645313</v>
      </c>
      <c r="E133" s="39">
        <v>55</v>
      </c>
      <c r="F133" s="40">
        <v>35</v>
      </c>
      <c r="G133" s="40">
        <v>55</v>
      </c>
      <c r="H133" s="40">
        <v>44</v>
      </c>
      <c r="I133" s="40">
        <v>22</v>
      </c>
      <c r="J133" s="40">
        <v>37</v>
      </c>
      <c r="K133" s="40">
        <v>16</v>
      </c>
      <c r="L133" s="40">
        <v>39</v>
      </c>
      <c r="M133" s="40">
        <v>0</v>
      </c>
      <c r="O133" s="40">
        <v>5</v>
      </c>
      <c r="P133" s="40">
        <v>5</v>
      </c>
      <c r="Q133" s="40">
        <v>0</v>
      </c>
      <c r="Z133" s="71"/>
      <c r="AA133" s="38"/>
      <c r="AB133" s="39"/>
      <c r="AC133" s="50"/>
    </row>
    <row r="134" spans="1:29" ht="12.75">
      <c r="A134" s="44" t="s">
        <v>61</v>
      </c>
      <c r="B134" s="44" t="s">
        <v>26</v>
      </c>
      <c r="C134" s="44">
        <v>2005</v>
      </c>
      <c r="D134" s="48">
        <v>4644457</v>
      </c>
      <c r="E134" s="39">
        <v>25</v>
      </c>
      <c r="F134" s="40">
        <v>7</v>
      </c>
      <c r="G134" s="40">
        <v>25</v>
      </c>
      <c r="H134" s="40">
        <v>21</v>
      </c>
      <c r="I134" s="40">
        <v>7</v>
      </c>
      <c r="J134" s="40">
        <v>10</v>
      </c>
      <c r="K134" s="40">
        <v>10</v>
      </c>
      <c r="L134" s="40">
        <v>24</v>
      </c>
      <c r="M134" s="40">
        <v>12</v>
      </c>
      <c r="O134" s="40">
        <v>0</v>
      </c>
      <c r="P134" s="40">
        <v>0</v>
      </c>
      <c r="Q134" s="40">
        <v>0</v>
      </c>
      <c r="Z134" s="71"/>
      <c r="AA134" s="38"/>
      <c r="AB134" s="39"/>
      <c r="AC134" s="50"/>
    </row>
    <row r="135" spans="1:29" ht="12.75">
      <c r="A135" s="44" t="s">
        <v>62</v>
      </c>
      <c r="B135" s="44" t="s">
        <v>26</v>
      </c>
      <c r="C135" s="44">
        <v>2005</v>
      </c>
      <c r="D135" s="48">
        <v>38500696</v>
      </c>
      <c r="E135" s="39">
        <v>145</v>
      </c>
      <c r="F135" s="40">
        <v>145</v>
      </c>
      <c r="G135" s="40">
        <v>145</v>
      </c>
      <c r="H135" s="40">
        <v>94</v>
      </c>
      <c r="I135" s="40">
        <v>57</v>
      </c>
      <c r="J135" s="40">
        <v>59</v>
      </c>
      <c r="K135" s="40">
        <v>19</v>
      </c>
      <c r="L135" s="40">
        <v>203</v>
      </c>
      <c r="M135" s="40">
        <v>6</v>
      </c>
      <c r="O135" s="40">
        <v>68</v>
      </c>
      <c r="P135" s="40">
        <v>28</v>
      </c>
      <c r="Q135" s="40">
        <v>20</v>
      </c>
      <c r="Z135" s="71"/>
      <c r="AA135" s="38"/>
      <c r="AB135" s="39"/>
      <c r="AC135" s="50"/>
    </row>
    <row r="136" spans="1:29" ht="12.75">
      <c r="A136" s="44" t="s">
        <v>63</v>
      </c>
      <c r="B136" s="44" t="s">
        <v>26</v>
      </c>
      <c r="C136" s="44">
        <v>2005</v>
      </c>
      <c r="D136" s="48">
        <v>10676910</v>
      </c>
      <c r="E136" s="39">
        <v>63</v>
      </c>
      <c r="F136" s="40">
        <v>47</v>
      </c>
      <c r="G136" s="40">
        <v>63</v>
      </c>
      <c r="H136" s="40">
        <v>63</v>
      </c>
      <c r="I136" s="40">
        <v>40</v>
      </c>
      <c r="J136" s="40">
        <v>46</v>
      </c>
      <c r="K136" s="40">
        <v>7</v>
      </c>
      <c r="L136" s="40">
        <v>53</v>
      </c>
      <c r="M136" s="40">
        <v>17</v>
      </c>
      <c r="O136" s="40">
        <v>0</v>
      </c>
      <c r="P136" s="40">
        <v>0</v>
      </c>
      <c r="Q136" s="40">
        <v>0</v>
      </c>
      <c r="Z136" s="71"/>
      <c r="AA136" s="38"/>
      <c r="AB136" s="39"/>
      <c r="AC136" s="50"/>
    </row>
    <row r="137" spans="1:29" ht="12.75">
      <c r="A137" s="44" t="s">
        <v>64</v>
      </c>
      <c r="B137" s="44" t="s">
        <v>26</v>
      </c>
      <c r="C137" s="44">
        <v>2005</v>
      </c>
      <c r="D137" s="48">
        <v>22246862</v>
      </c>
      <c r="E137" s="39">
        <v>32</v>
      </c>
      <c r="F137" s="40">
        <v>28</v>
      </c>
      <c r="G137" s="40">
        <v>32</v>
      </c>
      <c r="H137" s="40">
        <v>21</v>
      </c>
      <c r="I137" s="40">
        <v>16</v>
      </c>
      <c r="J137" s="40">
        <v>26</v>
      </c>
      <c r="K137" s="40">
        <v>6</v>
      </c>
      <c r="L137" s="40">
        <v>31</v>
      </c>
      <c r="M137" s="40">
        <v>3</v>
      </c>
      <c r="O137" s="40">
        <v>22</v>
      </c>
      <c r="P137" s="40">
        <v>2</v>
      </c>
      <c r="Q137" s="40">
        <v>0</v>
      </c>
      <c r="Z137" s="71"/>
      <c r="AA137" s="38"/>
      <c r="AB137" s="39"/>
      <c r="AC137" s="50"/>
    </row>
    <row r="138" spans="1:19" ht="12.75">
      <c r="A138" s="38" t="s">
        <v>491</v>
      </c>
      <c r="B138" s="44" t="s">
        <v>26</v>
      </c>
      <c r="D138" s="49">
        <v>142200000</v>
      </c>
      <c r="E138" s="38">
        <v>691</v>
      </c>
      <c r="F138" s="38"/>
      <c r="G138" s="38"/>
      <c r="H138" s="38"/>
      <c r="I138" s="38"/>
      <c r="J138" s="38"/>
      <c r="L138" s="38"/>
      <c r="M138" s="38"/>
      <c r="N138" s="38"/>
      <c r="O138" s="38"/>
      <c r="P138" s="38"/>
      <c r="Q138" s="38"/>
      <c r="R138" s="38"/>
      <c r="S138" s="38"/>
    </row>
    <row r="139" spans="1:29" ht="12.75">
      <c r="A139" s="44" t="s">
        <v>65</v>
      </c>
      <c r="B139" s="44" t="s">
        <v>26</v>
      </c>
      <c r="C139" s="44">
        <v>2005</v>
      </c>
      <c r="D139" s="48">
        <v>7500000</v>
      </c>
      <c r="E139" s="39">
        <v>22</v>
      </c>
      <c r="F139" s="40">
        <v>23</v>
      </c>
      <c r="G139" s="40">
        <v>22</v>
      </c>
      <c r="H139" s="40">
        <v>3</v>
      </c>
      <c r="I139" s="40">
        <v>1</v>
      </c>
      <c r="J139" s="40">
        <v>1</v>
      </c>
      <c r="K139" s="40">
        <v>1</v>
      </c>
      <c r="L139" s="40">
        <v>1</v>
      </c>
      <c r="M139" s="40">
        <v>0</v>
      </c>
      <c r="O139" s="40">
        <v>0</v>
      </c>
      <c r="P139" s="40">
        <v>0</v>
      </c>
      <c r="Q139" s="40">
        <v>0</v>
      </c>
      <c r="Z139" s="71"/>
      <c r="AA139" s="38"/>
      <c r="AB139" s="39"/>
      <c r="AC139" s="50"/>
    </row>
    <row r="140" spans="1:29" ht="12.75">
      <c r="A140" s="44" t="s">
        <v>68</v>
      </c>
      <c r="B140" s="44" t="s">
        <v>26</v>
      </c>
      <c r="C140" s="44">
        <v>2005</v>
      </c>
      <c r="D140" s="48">
        <f>5.4*10^6</f>
        <v>5400000</v>
      </c>
      <c r="E140" s="39">
        <v>13</v>
      </c>
      <c r="F140" s="40">
        <v>12</v>
      </c>
      <c r="G140" s="40">
        <v>13</v>
      </c>
      <c r="H140" s="40">
        <v>0</v>
      </c>
      <c r="I140" s="40">
        <v>11</v>
      </c>
      <c r="J140" s="40">
        <v>13</v>
      </c>
      <c r="K140" s="40">
        <v>10</v>
      </c>
      <c r="L140" s="40">
        <v>27</v>
      </c>
      <c r="M140" s="40">
        <v>4</v>
      </c>
      <c r="O140" s="40">
        <v>6</v>
      </c>
      <c r="P140" s="40">
        <v>6</v>
      </c>
      <c r="Q140" s="40">
        <v>0</v>
      </c>
      <c r="Z140" s="71"/>
      <c r="AA140" s="38"/>
      <c r="AB140" s="39"/>
      <c r="AC140" s="50"/>
    </row>
    <row r="141" spans="1:29" ht="12.75">
      <c r="A141" s="44" t="s">
        <v>67</v>
      </c>
      <c r="B141" s="44" t="s">
        <v>26</v>
      </c>
      <c r="C141" s="44">
        <v>2005</v>
      </c>
      <c r="D141" s="48">
        <v>2007711</v>
      </c>
      <c r="E141" s="39">
        <v>10</v>
      </c>
      <c r="F141" s="40">
        <v>21</v>
      </c>
      <c r="G141" s="40">
        <v>10</v>
      </c>
      <c r="H141" s="40">
        <v>10</v>
      </c>
      <c r="I141" s="40">
        <v>5</v>
      </c>
      <c r="J141" s="40">
        <v>11</v>
      </c>
      <c r="L141" s="40">
        <v>10</v>
      </c>
      <c r="M141" s="40">
        <v>0</v>
      </c>
      <c r="O141" s="40">
        <v>0</v>
      </c>
      <c r="P141" s="40">
        <v>0</v>
      </c>
      <c r="Q141" s="40">
        <v>0</v>
      </c>
      <c r="Z141" s="71"/>
      <c r="AA141" s="38"/>
      <c r="AB141" s="39"/>
      <c r="AC141" s="50"/>
    </row>
    <row r="142" spans="1:29" ht="12.75">
      <c r="A142" s="44" t="s">
        <v>47</v>
      </c>
      <c r="B142" s="44" t="s">
        <v>26</v>
      </c>
      <c r="C142" s="44">
        <v>2005</v>
      </c>
      <c r="D142" s="45">
        <v>40491052</v>
      </c>
      <c r="E142" s="39">
        <v>141</v>
      </c>
      <c r="F142" s="40">
        <v>398</v>
      </c>
      <c r="G142" s="40">
        <v>141</v>
      </c>
      <c r="H142" s="40">
        <v>136</v>
      </c>
      <c r="I142" s="40">
        <v>58</v>
      </c>
      <c r="J142" s="40">
        <v>120</v>
      </c>
      <c r="K142" s="40">
        <v>86</v>
      </c>
      <c r="L142" s="40">
        <v>298</v>
      </c>
      <c r="M142" s="40">
        <v>14</v>
      </c>
      <c r="O142" s="40">
        <v>28</v>
      </c>
      <c r="P142" s="40">
        <v>23</v>
      </c>
      <c r="Q142" s="40">
        <v>5</v>
      </c>
      <c r="Z142" s="71"/>
      <c r="AA142" s="38"/>
      <c r="AB142" s="39"/>
      <c r="AC142" s="51"/>
    </row>
    <row r="143" spans="1:29" ht="12.75">
      <c r="A143" s="44" t="s">
        <v>66</v>
      </c>
      <c r="B143" s="44" t="s">
        <v>26</v>
      </c>
      <c r="C143" s="44">
        <v>2005</v>
      </c>
      <c r="D143" s="48">
        <v>9045389</v>
      </c>
      <c r="E143" s="39">
        <v>31</v>
      </c>
      <c r="F143" s="40">
        <v>8</v>
      </c>
      <c r="G143" s="40">
        <v>31</v>
      </c>
      <c r="H143" s="40">
        <v>9</v>
      </c>
      <c r="I143" s="40">
        <v>4</v>
      </c>
      <c r="J143" s="40">
        <v>15</v>
      </c>
      <c r="K143" s="40">
        <v>12</v>
      </c>
      <c r="L143" s="40">
        <v>35</v>
      </c>
      <c r="M143" s="40">
        <v>11</v>
      </c>
      <c r="O143" s="40">
        <v>0</v>
      </c>
      <c r="P143" s="40">
        <v>0</v>
      </c>
      <c r="Q143" s="40">
        <v>0</v>
      </c>
      <c r="Z143" s="71"/>
      <c r="AA143" s="38"/>
      <c r="AB143" s="39"/>
      <c r="AC143" s="50"/>
    </row>
    <row r="144" spans="1:29" ht="12.75">
      <c r="A144" s="44" t="s">
        <v>41</v>
      </c>
      <c r="B144" s="44" t="s">
        <v>26</v>
      </c>
      <c r="C144" s="44">
        <v>2005</v>
      </c>
      <c r="D144" s="45">
        <v>7581520</v>
      </c>
      <c r="E144" s="39">
        <v>23</v>
      </c>
      <c r="F144" s="40">
        <v>11</v>
      </c>
      <c r="G144" s="40">
        <v>23</v>
      </c>
      <c r="H144" s="40">
        <v>23</v>
      </c>
      <c r="I144" s="40">
        <v>9</v>
      </c>
      <c r="J144" s="40">
        <v>23</v>
      </c>
      <c r="K144" s="40">
        <v>7</v>
      </c>
      <c r="L144" s="40">
        <v>23</v>
      </c>
      <c r="M144" s="40">
        <v>0</v>
      </c>
      <c r="O144" s="40">
        <v>0</v>
      </c>
      <c r="P144" s="40">
        <v>0</v>
      </c>
      <c r="Q144" s="40">
        <v>0</v>
      </c>
      <c r="Z144" s="71"/>
      <c r="AA144" s="38"/>
      <c r="AB144" s="39"/>
      <c r="AC144" s="51"/>
    </row>
    <row r="145" spans="1:29" ht="12.75">
      <c r="A145" s="44" t="s">
        <v>151</v>
      </c>
      <c r="B145" s="44" t="s">
        <v>26</v>
      </c>
      <c r="C145" s="44">
        <v>2005</v>
      </c>
      <c r="D145" s="45">
        <v>60943912</v>
      </c>
      <c r="E145" s="39">
        <v>152</v>
      </c>
      <c r="F145" s="40">
        <v>36</v>
      </c>
      <c r="G145" s="40">
        <v>54</v>
      </c>
      <c r="H145" s="40">
        <v>54</v>
      </c>
      <c r="I145" s="40">
        <v>37</v>
      </c>
      <c r="J145" s="40">
        <v>45</v>
      </c>
      <c r="K145" s="40">
        <v>22</v>
      </c>
      <c r="L145" s="40">
        <v>76</v>
      </c>
      <c r="M145" s="40">
        <v>7</v>
      </c>
      <c r="O145" s="40">
        <v>24</v>
      </c>
      <c r="P145" s="40">
        <v>28</v>
      </c>
      <c r="Q145" s="40">
        <v>20</v>
      </c>
      <c r="Z145" s="71"/>
      <c r="AA145" s="38"/>
      <c r="AB145" s="39"/>
      <c r="AC145" s="51"/>
    </row>
    <row r="146" spans="1:27" ht="12.75">
      <c r="A146" s="41" t="s">
        <v>150</v>
      </c>
      <c r="B146" s="41" t="s">
        <v>283</v>
      </c>
      <c r="C146" s="41" t="s">
        <v>494</v>
      </c>
      <c r="D146" s="51">
        <v>33212696</v>
      </c>
      <c r="E146" s="39">
        <v>308</v>
      </c>
      <c r="F146" s="40">
        <v>308</v>
      </c>
      <c r="G146" s="40">
        <v>308</v>
      </c>
      <c r="I146" s="40">
        <v>308</v>
      </c>
      <c r="J146" s="40">
        <v>308</v>
      </c>
      <c r="K146" s="40">
        <v>308</v>
      </c>
      <c r="M146" s="40">
        <v>308</v>
      </c>
      <c r="S146" s="40">
        <f>29+152</f>
        <v>181</v>
      </c>
      <c r="X146" s="38"/>
      <c r="Y146" s="38"/>
      <c r="Z146" s="38"/>
      <c r="AA146" s="38"/>
    </row>
    <row r="147" spans="1:27" ht="12.75">
      <c r="A147" s="41" t="s">
        <v>149</v>
      </c>
      <c r="B147" s="41" t="s">
        <v>283</v>
      </c>
      <c r="C147" s="41" t="s">
        <v>493</v>
      </c>
      <c r="D147" s="51">
        <v>304059724</v>
      </c>
      <c r="E147" s="39">
        <f>62+49</f>
        <v>111</v>
      </c>
      <c r="F147" s="40">
        <f>62+49</f>
        <v>111</v>
      </c>
      <c r="H147" s="40">
        <f>62+49</f>
        <v>111</v>
      </c>
      <c r="I147" s="40">
        <f>62+49</f>
        <v>111</v>
      </c>
      <c r="J147" s="40">
        <f>62+49</f>
        <v>111</v>
      </c>
      <c r="K147" s="40">
        <v>111</v>
      </c>
      <c r="L147" s="40">
        <f>62+49</f>
        <v>111</v>
      </c>
      <c r="N147" s="40">
        <f>62+49</f>
        <v>111</v>
      </c>
      <c r="X147" s="38"/>
      <c r="Y147" s="38"/>
      <c r="Z147" s="38"/>
      <c r="AA147" s="38"/>
    </row>
    <row r="148" spans="1:27" ht="12.75">
      <c r="A148" s="41" t="s">
        <v>148</v>
      </c>
      <c r="B148" s="41" t="s">
        <v>283</v>
      </c>
      <c r="C148" s="40">
        <v>1978</v>
      </c>
      <c r="D148" s="51">
        <v>109955400</v>
      </c>
      <c r="E148" s="39">
        <v>3485</v>
      </c>
      <c r="F148" s="40">
        <v>3202</v>
      </c>
      <c r="G148" s="40">
        <v>3183</v>
      </c>
      <c r="H148" s="40">
        <v>3183</v>
      </c>
      <c r="I148" s="40">
        <v>3108</v>
      </c>
      <c r="J148" s="40">
        <v>3156</v>
      </c>
      <c r="K148" s="40">
        <v>75</v>
      </c>
      <c r="L148" s="40">
        <v>3185</v>
      </c>
      <c r="M148" s="40">
        <v>3485</v>
      </c>
      <c r="N148" s="40">
        <v>0</v>
      </c>
      <c r="O148" s="40">
        <v>3300</v>
      </c>
      <c r="P148" s="40">
        <v>0</v>
      </c>
      <c r="Q148" s="40">
        <v>20</v>
      </c>
      <c r="R148" s="40">
        <v>0</v>
      </c>
      <c r="S148" s="41">
        <f>615+14</f>
        <v>629</v>
      </c>
      <c r="X148" s="38"/>
      <c r="Y148" s="38"/>
      <c r="Z148" s="38"/>
      <c r="AA148" s="38"/>
    </row>
    <row r="149" ht="12.75"/>
    <row r="150" ht="12.75"/>
    <row r="151" spans="1:27" ht="12.75">
      <c r="A151" s="41"/>
      <c r="B151" s="41"/>
      <c r="D151" s="51"/>
      <c r="E151" s="39"/>
      <c r="X151" s="38"/>
      <c r="Y151" s="38"/>
      <c r="Z151" s="38"/>
      <c r="AA151" s="38"/>
    </row>
    <row r="152" spans="1:27" ht="12.75">
      <c r="A152" s="41"/>
      <c r="B152" s="41"/>
      <c r="D152" s="51"/>
      <c r="E152" s="39"/>
      <c r="X152" s="38"/>
      <c r="Y152" s="38"/>
      <c r="Z152" s="38"/>
      <c r="AA152" s="38"/>
    </row>
    <row r="153" spans="1:27" ht="12.75">
      <c r="A153" s="41"/>
      <c r="B153" s="41"/>
      <c r="D153" s="51"/>
      <c r="E153" s="39"/>
      <c r="X153" s="38"/>
      <c r="Y153" s="38"/>
      <c r="Z153" s="38"/>
      <c r="AA153" s="38"/>
    </row>
    <row r="154" spans="1:24" ht="12.75">
      <c r="A154" s="41"/>
      <c r="B154" s="41"/>
      <c r="D154" s="51"/>
      <c r="E154" s="39"/>
      <c r="U154" s="38"/>
      <c r="V154" s="38"/>
      <c r="W154" s="38"/>
      <c r="X154" s="38"/>
    </row>
    <row r="155" spans="2:21" ht="12.75">
      <c r="B155" s="41" t="s">
        <v>278</v>
      </c>
      <c r="E155" s="42" t="s">
        <v>357</v>
      </c>
      <c r="F155" s="42" t="s">
        <v>502</v>
      </c>
      <c r="G155" s="42" t="s">
        <v>503</v>
      </c>
      <c r="H155" s="42" t="s">
        <v>359</v>
      </c>
      <c r="I155" s="42" t="s">
        <v>384</v>
      </c>
      <c r="J155" s="42" t="s">
        <v>390</v>
      </c>
      <c r="K155" s="42" t="s">
        <v>295</v>
      </c>
      <c r="L155" s="42" t="s">
        <v>501</v>
      </c>
      <c r="M155" s="42" t="s">
        <v>499</v>
      </c>
      <c r="N155" s="42" t="s">
        <v>529</v>
      </c>
      <c r="O155" s="42" t="s">
        <v>580</v>
      </c>
      <c r="P155" s="42" t="s">
        <v>518</v>
      </c>
      <c r="Q155" s="42" t="s">
        <v>360</v>
      </c>
      <c r="R155" s="43" t="s">
        <v>519</v>
      </c>
      <c r="S155" s="43" t="s">
        <v>509</v>
      </c>
      <c r="U155" s="58" t="s">
        <v>516</v>
      </c>
    </row>
    <row r="156" spans="2:21" s="42" customFormat="1" ht="12.75">
      <c r="B156" s="52" t="s">
        <v>291</v>
      </c>
      <c r="C156" s="52"/>
      <c r="D156" s="53">
        <f>SUM(D3:D62)</f>
        <v>998873281</v>
      </c>
      <c r="E156" s="53">
        <f aca="true" t="shared" si="0" ref="E156:S156">SUM(E3:E62)</f>
        <v>419</v>
      </c>
      <c r="F156" s="53">
        <f t="shared" si="0"/>
        <v>400</v>
      </c>
      <c r="G156" s="53">
        <f t="shared" si="0"/>
        <v>116</v>
      </c>
      <c r="H156" s="53">
        <f t="shared" si="0"/>
        <v>285</v>
      </c>
      <c r="I156" s="53">
        <f t="shared" si="0"/>
        <v>346</v>
      </c>
      <c r="J156" s="53">
        <f t="shared" si="0"/>
        <v>337</v>
      </c>
      <c r="K156" s="53">
        <f t="shared" si="0"/>
        <v>327</v>
      </c>
      <c r="L156" s="53">
        <f t="shared" si="0"/>
        <v>373</v>
      </c>
      <c r="M156" s="53">
        <f t="shared" si="0"/>
        <v>53</v>
      </c>
      <c r="N156" s="53">
        <f t="shared" si="0"/>
        <v>290</v>
      </c>
      <c r="O156" s="53">
        <f t="shared" si="0"/>
        <v>20</v>
      </c>
      <c r="P156" s="53">
        <f t="shared" si="0"/>
        <v>0</v>
      </c>
      <c r="Q156" s="53">
        <f t="shared" si="0"/>
        <v>0</v>
      </c>
      <c r="R156" s="53">
        <f t="shared" si="0"/>
        <v>0</v>
      </c>
      <c r="S156" s="53">
        <f t="shared" si="0"/>
        <v>26</v>
      </c>
      <c r="U156" s="58">
        <f>1000000*E156/D156</f>
        <v>0.4194726277796993</v>
      </c>
    </row>
    <row r="157" spans="1:21" s="42" customFormat="1" ht="12.75">
      <c r="A157" s="43"/>
      <c r="B157" s="54" t="s">
        <v>512</v>
      </c>
      <c r="C157" s="55"/>
      <c r="D157" s="56">
        <f>SUM(D63:D85)</f>
        <v>3469631355</v>
      </c>
      <c r="E157" s="56">
        <f aca="true" t="shared" si="1" ref="E157:S157">SUM(E63:E85)</f>
        <v>3407</v>
      </c>
      <c r="F157" s="56">
        <f t="shared" si="1"/>
        <v>2897</v>
      </c>
      <c r="G157" s="56">
        <f t="shared" si="1"/>
        <v>3290</v>
      </c>
      <c r="H157" s="56">
        <f t="shared" si="1"/>
        <v>559</v>
      </c>
      <c r="I157" s="56">
        <f t="shared" si="1"/>
        <v>1493</v>
      </c>
      <c r="J157" s="56">
        <f t="shared" si="1"/>
        <v>2288</v>
      </c>
      <c r="K157" s="56">
        <f t="shared" si="1"/>
        <v>13</v>
      </c>
      <c r="L157" s="56">
        <f t="shared" si="1"/>
        <v>996</v>
      </c>
      <c r="M157" s="56">
        <f t="shared" si="1"/>
        <v>4</v>
      </c>
      <c r="N157" s="56">
        <f t="shared" si="1"/>
        <v>2969</v>
      </c>
      <c r="O157" s="56">
        <f t="shared" si="1"/>
        <v>588</v>
      </c>
      <c r="P157" s="56">
        <f t="shared" si="1"/>
        <v>0</v>
      </c>
      <c r="Q157" s="56">
        <f t="shared" si="1"/>
        <v>33</v>
      </c>
      <c r="R157" s="56">
        <f t="shared" si="1"/>
        <v>0</v>
      </c>
      <c r="S157" s="56">
        <f t="shared" si="1"/>
        <v>592</v>
      </c>
      <c r="U157" s="58">
        <f aca="true" t="shared" si="2" ref="U157:U162">1000000*E157/D157</f>
        <v>0.9819487004261293</v>
      </c>
    </row>
    <row r="158" spans="2:21" s="42" customFormat="1" ht="12.75">
      <c r="B158" s="52" t="s">
        <v>513</v>
      </c>
      <c r="C158" s="52"/>
      <c r="D158" s="53">
        <f>SUM(D86:D111)</f>
        <v>524974136</v>
      </c>
      <c r="E158" s="53">
        <f aca="true" t="shared" si="3" ref="E158:S158">SUM(E86:E111)</f>
        <v>191</v>
      </c>
      <c r="F158" s="53">
        <f t="shared" si="3"/>
        <v>83</v>
      </c>
      <c r="G158" s="53">
        <f t="shared" si="3"/>
        <v>77</v>
      </c>
      <c r="H158" s="53">
        <f t="shared" si="3"/>
        <v>60</v>
      </c>
      <c r="I158" s="53">
        <f t="shared" si="3"/>
        <v>137</v>
      </c>
      <c r="J158" s="53">
        <f t="shared" si="3"/>
        <v>47</v>
      </c>
      <c r="K158" s="53">
        <f t="shared" si="3"/>
        <v>42</v>
      </c>
      <c r="L158" s="53">
        <f t="shared" si="3"/>
        <v>33</v>
      </c>
      <c r="M158" s="53">
        <f t="shared" si="3"/>
        <v>44</v>
      </c>
      <c r="N158" s="53">
        <f t="shared" si="3"/>
        <v>13</v>
      </c>
      <c r="O158" s="53">
        <f t="shared" si="3"/>
        <v>4</v>
      </c>
      <c r="P158" s="53">
        <f t="shared" si="3"/>
        <v>52</v>
      </c>
      <c r="Q158" s="53">
        <f t="shared" si="3"/>
        <v>0</v>
      </c>
      <c r="R158" s="53">
        <f t="shared" si="3"/>
        <v>52</v>
      </c>
      <c r="S158" s="53">
        <f t="shared" si="3"/>
        <v>52</v>
      </c>
      <c r="U158" s="58">
        <f t="shared" si="2"/>
        <v>0.3638274476821083</v>
      </c>
    </row>
    <row r="159" spans="2:21" s="42" customFormat="1" ht="12" customHeight="1">
      <c r="B159" s="54" t="s">
        <v>26</v>
      </c>
      <c r="C159" s="52"/>
      <c r="D159" s="53">
        <f>SUM(D112:D145)</f>
        <v>656326210</v>
      </c>
      <c r="E159" s="53">
        <f aca="true" t="shared" si="4" ref="E159:S159">SUM(E112:E145)</f>
        <v>3418</v>
      </c>
      <c r="F159" s="53">
        <f t="shared" si="4"/>
        <v>2013</v>
      </c>
      <c r="G159" s="53">
        <f t="shared" si="4"/>
        <v>2629</v>
      </c>
      <c r="H159" s="53">
        <f t="shared" si="4"/>
        <v>1906</v>
      </c>
      <c r="I159" s="53">
        <f t="shared" si="4"/>
        <v>1069</v>
      </c>
      <c r="J159" s="53">
        <f t="shared" si="4"/>
        <v>1823</v>
      </c>
      <c r="K159" s="53">
        <f t="shared" si="4"/>
        <v>716</v>
      </c>
      <c r="L159" s="53">
        <f t="shared" si="4"/>
        <v>2357</v>
      </c>
      <c r="M159" s="53">
        <f t="shared" si="4"/>
        <v>307</v>
      </c>
      <c r="N159" s="53">
        <f t="shared" si="4"/>
        <v>0</v>
      </c>
      <c r="O159" s="53">
        <f t="shared" si="4"/>
        <v>431</v>
      </c>
      <c r="P159" s="53">
        <f t="shared" si="4"/>
        <v>363</v>
      </c>
      <c r="Q159" s="53">
        <f t="shared" si="4"/>
        <v>212</v>
      </c>
      <c r="R159" s="53">
        <f t="shared" si="4"/>
        <v>0</v>
      </c>
      <c r="S159" s="53">
        <f t="shared" si="4"/>
        <v>0</v>
      </c>
      <c r="U159" s="58">
        <f t="shared" si="2"/>
        <v>5.207776175813549</v>
      </c>
    </row>
    <row r="160" spans="2:21" s="42" customFormat="1" ht="12.75">
      <c r="B160" s="52" t="s">
        <v>283</v>
      </c>
      <c r="C160" s="52"/>
      <c r="D160" s="53">
        <f>SUM(D146:D148)</f>
        <v>447227820</v>
      </c>
      <c r="E160" s="53">
        <f aca="true" t="shared" si="5" ref="E160:S160">SUM(E146:E148)</f>
        <v>3904</v>
      </c>
      <c r="F160" s="53">
        <f t="shared" si="5"/>
        <v>3621</v>
      </c>
      <c r="G160" s="53">
        <f t="shared" si="5"/>
        <v>3491</v>
      </c>
      <c r="H160" s="53">
        <f t="shared" si="5"/>
        <v>3294</v>
      </c>
      <c r="I160" s="53">
        <f t="shared" si="5"/>
        <v>3527</v>
      </c>
      <c r="J160" s="53">
        <f t="shared" si="5"/>
        <v>3575</v>
      </c>
      <c r="K160" s="53">
        <f t="shared" si="5"/>
        <v>494</v>
      </c>
      <c r="L160" s="53">
        <f t="shared" si="5"/>
        <v>3296</v>
      </c>
      <c r="M160" s="53">
        <f t="shared" si="5"/>
        <v>3793</v>
      </c>
      <c r="N160" s="53">
        <f t="shared" si="5"/>
        <v>111</v>
      </c>
      <c r="O160" s="53">
        <f t="shared" si="5"/>
        <v>3300</v>
      </c>
      <c r="P160" s="53">
        <f t="shared" si="5"/>
        <v>0</v>
      </c>
      <c r="Q160" s="53">
        <f t="shared" si="5"/>
        <v>20</v>
      </c>
      <c r="R160" s="53">
        <f t="shared" si="5"/>
        <v>0</v>
      </c>
      <c r="S160" s="53">
        <f t="shared" si="5"/>
        <v>810</v>
      </c>
      <c r="U160" s="58">
        <f t="shared" si="2"/>
        <v>8.729331730749665</v>
      </c>
    </row>
    <row r="161" spans="2:21" ht="12.75">
      <c r="B161" s="52" t="s">
        <v>220</v>
      </c>
      <c r="C161" s="52"/>
      <c r="D161" s="52">
        <v>500000000</v>
      </c>
      <c r="E161" s="52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U161" s="58">
        <f t="shared" si="2"/>
        <v>0</v>
      </c>
    </row>
    <row r="162" spans="2:21" ht="12.75">
      <c r="B162" s="41" t="s">
        <v>515</v>
      </c>
      <c r="E162" s="57">
        <f>SUM(E156:E161)</f>
        <v>11339</v>
      </c>
      <c r="F162" s="57">
        <f aca="true" t="shared" si="6" ref="F162:S162">SUM(F156:F161)</f>
        <v>9014</v>
      </c>
      <c r="G162" s="57">
        <f t="shared" si="6"/>
        <v>9603</v>
      </c>
      <c r="H162" s="57">
        <f t="shared" si="6"/>
        <v>6104</v>
      </c>
      <c r="I162" s="57">
        <f t="shared" si="6"/>
        <v>6572</v>
      </c>
      <c r="J162" s="57">
        <f t="shared" si="6"/>
        <v>8070</v>
      </c>
      <c r="K162" s="57">
        <f t="shared" si="6"/>
        <v>1592</v>
      </c>
      <c r="L162" s="57">
        <f t="shared" si="6"/>
        <v>7055</v>
      </c>
      <c r="M162" s="57">
        <f t="shared" si="6"/>
        <v>4201</v>
      </c>
      <c r="N162" s="57">
        <f t="shared" si="6"/>
        <v>3383</v>
      </c>
      <c r="O162" s="57">
        <f t="shared" si="6"/>
        <v>4343</v>
      </c>
      <c r="P162" s="57">
        <f t="shared" si="6"/>
        <v>415</v>
      </c>
      <c r="Q162" s="57">
        <f t="shared" si="6"/>
        <v>265</v>
      </c>
      <c r="R162" s="57">
        <f t="shared" si="6"/>
        <v>52</v>
      </c>
      <c r="S162" s="57">
        <f t="shared" si="6"/>
        <v>1480</v>
      </c>
      <c r="U162" s="58" t="e">
        <f t="shared" si="2"/>
        <v>#DIV/0!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0">
      <selection activeCell="A1" sqref="A1:B40"/>
    </sheetView>
  </sheetViews>
  <sheetFormatPr defaultColWidth="8.8515625" defaultRowHeight="12.75"/>
  <cols>
    <col min="1" max="1" width="13.421875" style="0" customWidth="1"/>
    <col min="2" max="2" width="67.8515625" style="0" customWidth="1"/>
    <col min="3" max="16384" width="11.421875" style="0" customWidth="1"/>
  </cols>
  <sheetData>
    <row r="1" spans="1:2" ht="12.75">
      <c r="A1" s="73" t="s">
        <v>596</v>
      </c>
      <c r="B1" s="73" t="s">
        <v>597</v>
      </c>
    </row>
    <row r="2" spans="1:2" ht="12.75">
      <c r="A2" s="74" t="s">
        <v>598</v>
      </c>
      <c r="B2" s="74" t="s">
        <v>599</v>
      </c>
    </row>
    <row r="3" spans="1:2" ht="12.75">
      <c r="A3" s="74" t="s">
        <v>484</v>
      </c>
      <c r="B3" s="74" t="s">
        <v>485</v>
      </c>
    </row>
    <row r="4" spans="1:2" ht="12.75">
      <c r="A4" s="74" t="s">
        <v>238</v>
      </c>
      <c r="B4" s="74" t="s">
        <v>643</v>
      </c>
    </row>
    <row r="5" spans="1:2" ht="12.75">
      <c r="A5" s="74" t="s">
        <v>622</v>
      </c>
      <c r="B5" s="74" t="s">
        <v>623</v>
      </c>
    </row>
    <row r="6" spans="1:2" ht="12.75">
      <c r="A6" s="74" t="s">
        <v>486</v>
      </c>
      <c r="B6" s="74" t="s">
        <v>487</v>
      </c>
    </row>
    <row r="7" spans="1:2" ht="12.75">
      <c r="A7" s="74" t="s">
        <v>624</v>
      </c>
      <c r="B7" s="74" t="s">
        <v>625</v>
      </c>
    </row>
    <row r="8" spans="1:2" ht="12.75">
      <c r="A8" s="74" t="s">
        <v>641</v>
      </c>
      <c r="B8" s="74" t="s">
        <v>642</v>
      </c>
    </row>
    <row r="9" spans="1:2" ht="12.75">
      <c r="A9" s="74" t="s">
        <v>658</v>
      </c>
      <c r="B9" s="74" t="s">
        <v>659</v>
      </c>
    </row>
    <row r="10" spans="1:2" ht="12.75">
      <c r="A10" s="74" t="s">
        <v>650</v>
      </c>
      <c r="B10" s="74" t="s">
        <v>651</v>
      </c>
    </row>
    <row r="11" spans="1:2" ht="12.75">
      <c r="A11" s="74" t="s">
        <v>618</v>
      </c>
      <c r="B11" s="74" t="s">
        <v>619</v>
      </c>
    </row>
    <row r="12" spans="1:2" ht="12.75">
      <c r="A12" s="74" t="s">
        <v>635</v>
      </c>
      <c r="B12" s="74" t="s">
        <v>636</v>
      </c>
    </row>
    <row r="13" spans="1:2" ht="12.75">
      <c r="A13" s="74" t="s">
        <v>626</v>
      </c>
      <c r="B13" s="74" t="s">
        <v>627</v>
      </c>
    </row>
    <row r="14" spans="1:2" ht="12.75">
      <c r="A14" s="75" t="s">
        <v>602</v>
      </c>
      <c r="B14" s="75" t="s">
        <v>603</v>
      </c>
    </row>
    <row r="15" spans="1:2" ht="12.75">
      <c r="A15" s="75" t="s">
        <v>654</v>
      </c>
      <c r="B15" s="75" t="s">
        <v>655</v>
      </c>
    </row>
    <row r="16" spans="1:2" ht="12.75">
      <c r="A16" s="75" t="s">
        <v>600</v>
      </c>
      <c r="B16" s="75" t="s">
        <v>601</v>
      </c>
    </row>
    <row r="17" spans="1:2" ht="12.75">
      <c r="A17" s="75" t="s">
        <v>628</v>
      </c>
      <c r="B17" s="75" t="s">
        <v>629</v>
      </c>
    </row>
    <row r="18" spans="1:2" ht="12.75">
      <c r="A18" s="75" t="s">
        <v>652</v>
      </c>
      <c r="B18" s="75" t="s">
        <v>653</v>
      </c>
    </row>
    <row r="19" spans="1:2" ht="12.75">
      <c r="A19" s="75" t="s">
        <v>606</v>
      </c>
      <c r="B19" s="75" t="s">
        <v>607</v>
      </c>
    </row>
    <row r="20" spans="1:2" ht="12.75">
      <c r="A20" s="75" t="s">
        <v>608</v>
      </c>
      <c r="B20" s="75" t="s">
        <v>609</v>
      </c>
    </row>
    <row r="21" spans="1:2" ht="12.75">
      <c r="A21" s="75" t="s">
        <v>174</v>
      </c>
      <c r="B21" s="75" t="s">
        <v>640</v>
      </c>
    </row>
    <row r="22" spans="1:2" ht="12.75">
      <c r="A22" s="75" t="s">
        <v>620</v>
      </c>
      <c r="B22" s="75" t="s">
        <v>621</v>
      </c>
    </row>
    <row r="23" spans="1:2" ht="12.75">
      <c r="A23" s="75" t="s">
        <v>483</v>
      </c>
      <c r="B23" s="75" t="s">
        <v>657</v>
      </c>
    </row>
    <row r="24" spans="1:2" ht="12.75">
      <c r="A24" s="75" t="s">
        <v>656</v>
      </c>
      <c r="B24" s="75" t="s">
        <v>482</v>
      </c>
    </row>
    <row r="25" spans="1:2" ht="12.75">
      <c r="A25" s="75" t="s">
        <v>604</v>
      </c>
      <c r="B25" s="75" t="s">
        <v>605</v>
      </c>
    </row>
    <row r="26" spans="1:2" ht="12.75">
      <c r="A26" s="75" t="s">
        <v>511</v>
      </c>
      <c r="B26" s="75" t="s">
        <v>638</v>
      </c>
    </row>
    <row r="27" spans="1:2" ht="12.75">
      <c r="A27" s="75" t="s">
        <v>503</v>
      </c>
      <c r="B27" s="75" t="s">
        <v>633</v>
      </c>
    </row>
    <row r="28" spans="1:2" ht="12.75">
      <c r="A28" s="75" t="s">
        <v>359</v>
      </c>
      <c r="B28" s="75" t="s">
        <v>634</v>
      </c>
    </row>
    <row r="29" spans="1:2" ht="12.75">
      <c r="A29" s="75" t="s">
        <v>390</v>
      </c>
      <c r="B29" s="75" t="s">
        <v>660</v>
      </c>
    </row>
    <row r="30" spans="1:2" ht="12.75">
      <c r="A30" s="75" t="s">
        <v>645</v>
      </c>
      <c r="B30" s="75" t="s">
        <v>646</v>
      </c>
    </row>
    <row r="31" spans="1:2" ht="12.75">
      <c r="A31" s="75" t="s">
        <v>631</v>
      </c>
      <c r="B31" s="75" t="s">
        <v>647</v>
      </c>
    </row>
    <row r="32" spans="1:2" ht="12.75">
      <c r="A32" s="75" t="s">
        <v>644</v>
      </c>
      <c r="B32" s="75" t="s">
        <v>648</v>
      </c>
    </row>
    <row r="33" spans="1:2" ht="12.75">
      <c r="A33" s="75" t="s">
        <v>393</v>
      </c>
      <c r="B33" s="75" t="s">
        <v>639</v>
      </c>
    </row>
    <row r="34" spans="1:2" ht="12.75">
      <c r="A34" s="75" t="s">
        <v>610</v>
      </c>
      <c r="B34" s="75" t="s">
        <v>611</v>
      </c>
    </row>
    <row r="35" spans="1:2" ht="12.75">
      <c r="A35" s="75" t="s">
        <v>502</v>
      </c>
      <c r="B35" s="75" t="s">
        <v>632</v>
      </c>
    </row>
    <row r="36" spans="1:2" ht="12.75">
      <c r="A36" s="75" t="s">
        <v>630</v>
      </c>
      <c r="B36" s="75" t="s">
        <v>649</v>
      </c>
    </row>
    <row r="37" spans="1:2" ht="12.75">
      <c r="A37" s="75" t="s">
        <v>612</v>
      </c>
      <c r="B37" s="75" t="s">
        <v>613</v>
      </c>
    </row>
    <row r="38" spans="1:2" ht="12.75">
      <c r="A38" s="75" t="s">
        <v>295</v>
      </c>
      <c r="B38" s="76" t="s">
        <v>637</v>
      </c>
    </row>
    <row r="39" spans="1:2" ht="12.75">
      <c r="A39" s="75" t="s">
        <v>616</v>
      </c>
      <c r="B39" s="76" t="s">
        <v>617</v>
      </c>
    </row>
    <row r="40" spans="1:2" ht="12.75">
      <c r="A40" s="75" t="s">
        <v>614</v>
      </c>
      <c r="B40" s="76" t="s">
        <v>615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78"/>
  <sheetViews>
    <sheetView tabSelected="1" workbookViewId="0" topLeftCell="A1">
      <pane xSplit="4" ySplit="1" topLeftCell="M1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2" sqref="E22"/>
    </sheetView>
  </sheetViews>
  <sheetFormatPr defaultColWidth="9.140625" defaultRowHeight="12.75"/>
  <cols>
    <col min="1" max="1" width="12.57421875" style="1" customWidth="1"/>
    <col min="2" max="2" width="16.28125" style="1" customWidth="1"/>
    <col min="3" max="3" width="9.140625" style="1" customWidth="1"/>
    <col min="4" max="4" width="17.28125" style="1" customWidth="1"/>
    <col min="5" max="7" width="30.421875" style="1" customWidth="1"/>
    <col min="8" max="19" width="12.00390625" style="1" customWidth="1"/>
    <col min="20" max="20" width="12.00390625" style="0" customWidth="1"/>
    <col min="21" max="28" width="12.00390625" style="1" customWidth="1"/>
    <col min="29" max="29" width="12.00390625" style="0" customWidth="1"/>
    <col min="30" max="43" width="12.00390625" style="1" customWidth="1"/>
    <col min="44" max="45" width="9.140625" style="1" customWidth="1"/>
    <col min="46" max="46" width="7.421875" style="1" customWidth="1"/>
    <col min="47" max="16384" width="9.140625" style="1" customWidth="1"/>
  </cols>
  <sheetData>
    <row r="1" spans="1:56" ht="12.75">
      <c r="A1" s="1" t="s">
        <v>292</v>
      </c>
      <c r="C1" s="1" t="s">
        <v>418</v>
      </c>
      <c r="D1" s="1" t="s">
        <v>293</v>
      </c>
      <c r="E1" s="1" t="s">
        <v>277</v>
      </c>
      <c r="F1" s="1" t="s">
        <v>278</v>
      </c>
      <c r="G1" s="1" t="s">
        <v>84</v>
      </c>
      <c r="H1" s="1" t="s">
        <v>565</v>
      </c>
      <c r="I1" s="1" t="s">
        <v>85</v>
      </c>
      <c r="J1" s="1" t="s">
        <v>329</v>
      </c>
      <c r="K1" s="1" t="s">
        <v>719</v>
      </c>
      <c r="L1" s="1" t="s">
        <v>84</v>
      </c>
      <c r="M1" s="1" t="s">
        <v>565</v>
      </c>
      <c r="N1" s="1" t="s">
        <v>85</v>
      </c>
      <c r="O1" s="1" t="s">
        <v>329</v>
      </c>
      <c r="P1" s="1" t="s">
        <v>574</v>
      </c>
      <c r="Q1" s="1" t="s">
        <v>331</v>
      </c>
      <c r="R1" s="1" t="s">
        <v>520</v>
      </c>
      <c r="S1" s="1" t="s">
        <v>720</v>
      </c>
      <c r="U1" s="1" t="s">
        <v>502</v>
      </c>
      <c r="V1" s="1" t="s">
        <v>503</v>
      </c>
      <c r="W1" s="1" t="s">
        <v>359</v>
      </c>
      <c r="X1" s="1" t="s">
        <v>384</v>
      </c>
      <c r="Y1" s="1" t="s">
        <v>390</v>
      </c>
      <c r="Z1" s="1" t="s">
        <v>295</v>
      </c>
      <c r="AA1" s="1" t="s">
        <v>501</v>
      </c>
      <c r="AB1" s="1" t="s">
        <v>499</v>
      </c>
      <c r="AC1" s="1" t="s">
        <v>584</v>
      </c>
      <c r="AD1" s="1" t="s">
        <v>506</v>
      </c>
      <c r="AE1" s="1" t="s">
        <v>529</v>
      </c>
      <c r="AF1" s="1" t="s">
        <v>238</v>
      </c>
      <c r="AG1" s="1" t="s">
        <v>510</v>
      </c>
      <c r="AH1" s="1" t="s">
        <v>393</v>
      </c>
      <c r="AI1" s="1" t="s">
        <v>174</v>
      </c>
      <c r="AJ1" s="1" t="s">
        <v>372</v>
      </c>
      <c r="AK1" s="1" t="s">
        <v>574</v>
      </c>
      <c r="AL1" s="1" t="s">
        <v>400</v>
      </c>
      <c r="AM1" s="1" t="s">
        <v>306</v>
      </c>
      <c r="AN1" s="1" t="s">
        <v>294</v>
      </c>
      <c r="AO1" s="1" t="s">
        <v>300</v>
      </c>
      <c r="AP1" s="1" t="s">
        <v>307</v>
      </c>
      <c r="AQ1" s="1" t="s">
        <v>504</v>
      </c>
      <c r="AR1" s="1" t="s">
        <v>305</v>
      </c>
      <c r="AS1" s="1" t="s">
        <v>237</v>
      </c>
      <c r="AT1" s="1" t="s">
        <v>310</v>
      </c>
      <c r="AU1" s="1" t="s">
        <v>311</v>
      </c>
      <c r="AV1" s="1" t="s">
        <v>312</v>
      </c>
      <c r="AW1" s="1" t="s">
        <v>80</v>
      </c>
      <c r="AX1" s="1" t="s">
        <v>316</v>
      </c>
      <c r="AY1" s="1" t="s">
        <v>317</v>
      </c>
      <c r="AZ1" s="1" t="s">
        <v>326</v>
      </c>
      <c r="BA1" s="1" t="s">
        <v>172</v>
      </c>
      <c r="BB1" s="1" t="s">
        <v>367</v>
      </c>
      <c r="BC1" s="1" t="s">
        <v>368</v>
      </c>
      <c r="BD1" s="1" t="s">
        <v>215</v>
      </c>
    </row>
    <row r="2" spans="1:19" s="59" customFormat="1" ht="12.75">
      <c r="A2" s="59">
        <v>1</v>
      </c>
      <c r="D2" s="59" t="s">
        <v>498</v>
      </c>
      <c r="E2" s="59" t="s">
        <v>279</v>
      </c>
      <c r="F2" s="59" t="s">
        <v>291</v>
      </c>
      <c r="J2" s="60"/>
      <c r="K2" s="59">
        <f>IF(COUNTA(G2:J2)&gt;0,1,0)</f>
        <v>0</v>
      </c>
      <c r="N2" s="59">
        <v>1</v>
      </c>
      <c r="Q2" s="60"/>
      <c r="R2" s="60"/>
      <c r="S2" s="59">
        <f>IF(COUNTA(L2:R2)&gt;0,1,0)</f>
        <v>1</v>
      </c>
    </row>
    <row r="3" spans="1:48" ht="12.75">
      <c r="A3" s="1">
        <v>15</v>
      </c>
      <c r="D3" s="1" t="s">
        <v>405</v>
      </c>
      <c r="E3" s="1" t="s">
        <v>279</v>
      </c>
      <c r="F3" s="1" t="s">
        <v>291</v>
      </c>
      <c r="H3" s="2"/>
      <c r="I3" s="1">
        <v>15</v>
      </c>
      <c r="K3" s="59">
        <f>IF(COUNTA(G3:J3)&gt;0,1,0)</f>
        <v>1</v>
      </c>
      <c r="Q3" s="2"/>
      <c r="R3" s="2">
        <v>15</v>
      </c>
      <c r="S3" s="59">
        <f>IF(COUNTA(L3:R3)&gt;0,1,0)</f>
        <v>1</v>
      </c>
      <c r="X3" s="1">
        <v>15</v>
      </c>
      <c r="Y3" s="1">
        <v>15</v>
      </c>
      <c r="Z3" s="1">
        <v>15</v>
      </c>
      <c r="AM3" s="1" t="s">
        <v>299</v>
      </c>
      <c r="AN3" s="1">
        <v>15</v>
      </c>
      <c r="AO3" s="1">
        <v>15</v>
      </c>
      <c r="AP3" s="1">
        <v>15</v>
      </c>
      <c r="AT3" s="1">
        <v>15</v>
      </c>
      <c r="AU3" s="1">
        <v>15</v>
      </c>
      <c r="AV3" s="1">
        <v>15</v>
      </c>
    </row>
    <row r="4" spans="1:19" ht="12.75">
      <c r="A4" s="1">
        <v>23</v>
      </c>
      <c r="C4" s="1" t="s">
        <v>566</v>
      </c>
      <c r="D4" s="1" t="s">
        <v>233</v>
      </c>
      <c r="E4" s="1" t="s">
        <v>279</v>
      </c>
      <c r="F4" s="1" t="s">
        <v>291</v>
      </c>
      <c r="G4" s="1">
        <v>23</v>
      </c>
      <c r="H4" s="1">
        <v>23</v>
      </c>
      <c r="I4" s="1">
        <v>23</v>
      </c>
      <c r="J4" s="2"/>
      <c r="K4" s="59">
        <f>IF(COUNTA(G4:J4)&gt;0,1,0)</f>
        <v>1</v>
      </c>
      <c r="Q4" s="2"/>
      <c r="R4" s="2"/>
      <c r="S4" s="59">
        <f>IF(COUNTA(L4:R4)&gt;0,1,0)</f>
        <v>0</v>
      </c>
    </row>
    <row r="5" spans="1:19" ht="12.75">
      <c r="A5" s="1">
        <v>25</v>
      </c>
      <c r="D5" s="1" t="s">
        <v>235</v>
      </c>
      <c r="E5" s="1" t="s">
        <v>279</v>
      </c>
      <c r="F5" s="1" t="s">
        <v>291</v>
      </c>
      <c r="H5" s="2"/>
      <c r="J5" s="2"/>
      <c r="K5" s="59">
        <f>IF(COUNTA(G5:J5)&gt;0,1,0)</f>
        <v>0</v>
      </c>
      <c r="N5" s="1">
        <v>25</v>
      </c>
      <c r="O5" s="1">
        <v>25</v>
      </c>
      <c r="Q5" s="2"/>
      <c r="R5" s="2"/>
      <c r="S5" s="59">
        <f>IF(COUNTA(L5:R5)&gt;0,1,0)</f>
        <v>1</v>
      </c>
    </row>
    <row r="6" spans="1:29" s="59" customFormat="1" ht="12.75">
      <c r="A6" s="59">
        <v>31</v>
      </c>
      <c r="C6" s="59" t="s">
        <v>566</v>
      </c>
      <c r="D6" s="59" t="s">
        <v>157</v>
      </c>
      <c r="E6" s="59" t="s">
        <v>280</v>
      </c>
      <c r="F6" s="59" t="s">
        <v>291</v>
      </c>
      <c r="G6" s="60"/>
      <c r="K6" s="59">
        <f>IF(COUNTA(G6:J6)&gt;0,1,0)</f>
        <v>0</v>
      </c>
      <c r="N6" s="59">
        <v>31</v>
      </c>
      <c r="S6" s="59">
        <f>IF(COUNTA(L6:R6)&gt;0,1,0)</f>
        <v>1</v>
      </c>
      <c r="T6" s="61"/>
      <c r="AC6" s="61"/>
    </row>
    <row r="7" spans="1:34" ht="12.75">
      <c r="A7" s="1">
        <v>32</v>
      </c>
      <c r="C7" s="1" t="s">
        <v>412</v>
      </c>
      <c r="D7" s="1" t="s">
        <v>159</v>
      </c>
      <c r="E7" s="1" t="s">
        <v>160</v>
      </c>
      <c r="F7" s="1" t="s">
        <v>291</v>
      </c>
      <c r="I7" s="1">
        <v>52</v>
      </c>
      <c r="K7" s="59">
        <f>IF(COUNTA(G7:J7)&gt;0,1,0)</f>
        <v>1</v>
      </c>
      <c r="S7" s="59">
        <f>IF(COUNTA(L7:R7)&gt;0,1,0)</f>
        <v>0</v>
      </c>
      <c r="U7" s="1">
        <v>32</v>
      </c>
      <c r="V7" s="1">
        <v>32</v>
      </c>
      <c r="W7" s="1">
        <v>32</v>
      </c>
      <c r="X7" s="1">
        <v>32</v>
      </c>
      <c r="Y7" s="1">
        <v>32</v>
      </c>
      <c r="Z7" s="1">
        <v>32</v>
      </c>
      <c r="AA7" s="1">
        <v>32</v>
      </c>
      <c r="AB7" s="3"/>
      <c r="AH7" s="3"/>
    </row>
    <row r="8" spans="1:49" ht="12.75">
      <c r="A8" s="1">
        <v>52</v>
      </c>
      <c r="C8"/>
      <c r="D8" s="1" t="s">
        <v>227</v>
      </c>
      <c r="E8" s="1" t="s">
        <v>160</v>
      </c>
      <c r="F8" s="1" t="s">
        <v>291</v>
      </c>
      <c r="K8" s="59">
        <f>IF(COUNTA(G8:J8)&gt;0,1,0)</f>
        <v>0</v>
      </c>
      <c r="N8" s="1">
        <v>52</v>
      </c>
      <c r="S8" s="59">
        <f>IF(COUNTA(L8:R8)&gt;0,1,0)</f>
        <v>1</v>
      </c>
      <c r="U8" s="1">
        <v>52</v>
      </c>
      <c r="V8" s="1">
        <v>52</v>
      </c>
      <c r="X8" s="1">
        <v>52</v>
      </c>
      <c r="Y8" s="1">
        <v>52</v>
      </c>
      <c r="Z8" s="59">
        <v>52</v>
      </c>
      <c r="AA8" s="1">
        <v>52</v>
      </c>
      <c r="AB8" s="3"/>
      <c r="AC8" s="1"/>
      <c r="AJ8" s="3"/>
      <c r="AK8" s="3"/>
      <c r="AW8" s="3"/>
    </row>
    <row r="9" spans="1:31" ht="12.75">
      <c r="A9" s="1">
        <v>53</v>
      </c>
      <c r="C9"/>
      <c r="D9" s="1" t="s">
        <v>73</v>
      </c>
      <c r="E9" s="1" t="s">
        <v>160</v>
      </c>
      <c r="F9" s="1" t="s">
        <v>291</v>
      </c>
      <c r="K9" s="59">
        <f>IF(COUNTA(G9:J9)&gt;0,1,0)</f>
        <v>0</v>
      </c>
      <c r="N9" s="1">
        <v>53</v>
      </c>
      <c r="S9" s="59">
        <f>IF(COUNTA(L9:R9)&gt;0,1,0)</f>
        <v>1</v>
      </c>
      <c r="U9" s="1">
        <v>53</v>
      </c>
      <c r="V9" s="1">
        <v>53</v>
      </c>
      <c r="X9" s="3"/>
      <c r="AE9" s="1">
        <v>53</v>
      </c>
    </row>
    <row r="10" spans="1:19" ht="12.75">
      <c r="A10" s="1">
        <v>54</v>
      </c>
      <c r="C10"/>
      <c r="D10" s="1" t="s">
        <v>74</v>
      </c>
      <c r="E10" s="1" t="s">
        <v>160</v>
      </c>
      <c r="F10" s="1" t="s">
        <v>291</v>
      </c>
      <c r="K10" s="59">
        <f>IF(COUNTA(G10:J10)&gt;0,1,0)</f>
        <v>0</v>
      </c>
      <c r="S10" s="59">
        <f>IF(COUNTA(L10:R10)&gt;0,1,0)</f>
        <v>0</v>
      </c>
    </row>
    <row r="11" spans="1:29" s="59" customFormat="1" ht="12.75">
      <c r="A11" s="59">
        <v>55</v>
      </c>
      <c r="C11" s="61"/>
      <c r="D11" s="59" t="s">
        <v>75</v>
      </c>
      <c r="E11" s="59" t="s">
        <v>160</v>
      </c>
      <c r="F11" s="59" t="s">
        <v>291</v>
      </c>
      <c r="K11" s="59">
        <f>IF(COUNTA(G11:J11)&gt;0,1,0)</f>
        <v>0</v>
      </c>
      <c r="S11" s="59">
        <f>IF(COUNTA(L11:R11)&gt;0,1,0)</f>
        <v>0</v>
      </c>
      <c r="T11" s="61"/>
      <c r="AC11" s="61"/>
    </row>
    <row r="12" spans="1:32" ht="12.75">
      <c r="A12" s="1">
        <v>56</v>
      </c>
      <c r="C12"/>
      <c r="D12" s="1" t="s">
        <v>76</v>
      </c>
      <c r="E12" s="1" t="s">
        <v>160</v>
      </c>
      <c r="F12" s="1" t="s">
        <v>291</v>
      </c>
      <c r="K12" s="59">
        <f>IF(COUNTA(G12:J12)&gt;0,1,0)</f>
        <v>0</v>
      </c>
      <c r="N12" s="1">
        <v>56</v>
      </c>
      <c r="S12" s="59">
        <f>IF(COUNTA(L12:R12)&gt;0,1,0)</f>
        <v>1</v>
      </c>
      <c r="U12" s="59">
        <v>56</v>
      </c>
      <c r="V12" s="59">
        <v>56</v>
      </c>
      <c r="W12" s="59"/>
      <c r="X12" s="59"/>
      <c r="Y12" s="59"/>
      <c r="Z12" s="59"/>
      <c r="AA12" s="59">
        <v>56</v>
      </c>
      <c r="AB12" s="59">
        <v>56</v>
      </c>
      <c r="AC12" s="61"/>
      <c r="AD12" s="59"/>
      <c r="AE12" s="59"/>
      <c r="AF12" s="59"/>
    </row>
    <row r="13" spans="1:31" ht="12.75">
      <c r="A13" s="1">
        <v>57</v>
      </c>
      <c r="C13"/>
      <c r="D13" s="1" t="s">
        <v>77</v>
      </c>
      <c r="E13" s="1" t="s">
        <v>160</v>
      </c>
      <c r="F13" s="1" t="s">
        <v>291</v>
      </c>
      <c r="K13" s="59">
        <f>IF(COUNTA(G13:J13)&gt;0,1,0)</f>
        <v>0</v>
      </c>
      <c r="N13" s="1">
        <v>57</v>
      </c>
      <c r="S13" s="59">
        <f>IF(COUNTA(L13:R13)&gt;0,1,0)</f>
        <v>1</v>
      </c>
      <c r="U13" s="1">
        <v>57</v>
      </c>
      <c r="AE13" s="1">
        <v>57</v>
      </c>
    </row>
    <row r="14" spans="1:26" ht="12.75">
      <c r="A14" s="1">
        <v>58</v>
      </c>
      <c r="C14"/>
      <c r="D14" s="1" t="s">
        <v>78</v>
      </c>
      <c r="E14" s="1" t="s">
        <v>160</v>
      </c>
      <c r="F14" s="1" t="s">
        <v>291</v>
      </c>
      <c r="K14" s="59">
        <f>IF(COUNTA(G14:J14)&gt;0,1,0)</f>
        <v>0</v>
      </c>
      <c r="S14" s="59">
        <f>IF(COUNTA(L14:R14)&gt;0,1,0)</f>
        <v>0</v>
      </c>
      <c r="U14" s="1">
        <v>58</v>
      </c>
      <c r="V14" s="1">
        <v>58</v>
      </c>
      <c r="W14" s="1">
        <v>58</v>
      </c>
      <c r="X14" s="1">
        <v>58</v>
      </c>
      <c r="Y14" s="1">
        <v>58</v>
      </c>
      <c r="Z14" s="1">
        <v>58</v>
      </c>
    </row>
    <row r="15" spans="1:29" ht="12.75">
      <c r="A15" s="1">
        <v>64</v>
      </c>
      <c r="C15"/>
      <c r="D15" s="1" t="s">
        <v>685</v>
      </c>
      <c r="F15" s="1" t="s">
        <v>291</v>
      </c>
      <c r="I15" s="1">
        <v>64</v>
      </c>
      <c r="K15" s="59">
        <f>IF(COUNTA(G15:J15)&gt;0,1,0)</f>
        <v>1</v>
      </c>
      <c r="Q15" s="1">
        <v>64</v>
      </c>
      <c r="S15" s="59">
        <f>IF(COUNTA(L15:R15)&gt;0,1,0)</f>
        <v>1</v>
      </c>
      <c r="U15" s="1">
        <v>64</v>
      </c>
      <c r="V15" s="1">
        <v>64</v>
      </c>
      <c r="X15" s="1">
        <v>64</v>
      </c>
      <c r="Y15" s="1">
        <v>64</v>
      </c>
      <c r="AA15" s="1">
        <v>64</v>
      </c>
      <c r="AC15" s="1">
        <v>64</v>
      </c>
    </row>
    <row r="16" spans="1:19" ht="12.75">
      <c r="A16" s="1">
        <v>67</v>
      </c>
      <c r="C16"/>
      <c r="D16" s="1" t="s">
        <v>686</v>
      </c>
      <c r="F16" s="1" t="s">
        <v>291</v>
      </c>
      <c r="I16" s="1">
        <v>67</v>
      </c>
      <c r="K16" s="59">
        <f>IF(COUNTA(G16:J16)&gt;0,1,0)</f>
        <v>1</v>
      </c>
      <c r="S16" s="59">
        <f>IF(COUNTA(L16:R16)&gt;0,1,0)</f>
        <v>0</v>
      </c>
    </row>
    <row r="17" spans="1:30" ht="12.75">
      <c r="A17" s="1">
        <v>68</v>
      </c>
      <c r="C17"/>
      <c r="D17" s="1" t="s">
        <v>687</v>
      </c>
      <c r="F17" s="1" t="s">
        <v>291</v>
      </c>
      <c r="I17" s="1">
        <v>68</v>
      </c>
      <c r="K17" s="59">
        <f>IF(COUNTA(G17:J17)&gt;0,1,0)</f>
        <v>1</v>
      </c>
      <c r="S17" s="59">
        <f>IF(COUNTA(L17:R17)&gt;0,1,0)</f>
        <v>0</v>
      </c>
      <c r="U17" s="1">
        <v>68</v>
      </c>
      <c r="V17" s="1">
        <v>68</v>
      </c>
      <c r="X17" s="1">
        <v>68</v>
      </c>
      <c r="AD17" s="1">
        <v>68</v>
      </c>
    </row>
    <row r="18" spans="1:26" ht="12.75">
      <c r="A18" s="1">
        <v>69</v>
      </c>
      <c r="C18"/>
      <c r="D18" s="1" t="s">
        <v>688</v>
      </c>
      <c r="F18" s="1" t="s">
        <v>291</v>
      </c>
      <c r="I18" s="1">
        <v>69</v>
      </c>
      <c r="K18" s="59">
        <f>IF(COUNTA(G18:J18)&gt;0,1,0)</f>
        <v>1</v>
      </c>
      <c r="S18" s="59">
        <f>IF(COUNTA(L18:R18)&gt;0,1,0)</f>
        <v>0</v>
      </c>
      <c r="U18" s="1">
        <v>69</v>
      </c>
      <c r="W18" s="1">
        <v>69</v>
      </c>
      <c r="X18" s="1">
        <v>69</v>
      </c>
      <c r="Z18" s="1">
        <v>69</v>
      </c>
    </row>
    <row r="19" spans="1:19" ht="12.75">
      <c r="A19" s="1">
        <v>70</v>
      </c>
      <c r="C19"/>
      <c r="D19" s="1" t="s">
        <v>689</v>
      </c>
      <c r="F19" s="1" t="s">
        <v>291</v>
      </c>
      <c r="K19" s="59">
        <f>IF(COUNTA(G19:J19)&gt;0,1,0)</f>
        <v>0</v>
      </c>
      <c r="N19" s="1">
        <v>70</v>
      </c>
      <c r="S19" s="59">
        <f>IF(COUNTA(L19:R19)&gt;0,1,0)</f>
        <v>1</v>
      </c>
    </row>
    <row r="20" spans="1:31" ht="12.75">
      <c r="A20" s="1">
        <v>65</v>
      </c>
      <c r="D20" s="1" t="s">
        <v>681</v>
      </c>
      <c r="F20" s="1" t="s">
        <v>676</v>
      </c>
      <c r="I20" s="1">
        <v>65</v>
      </c>
      <c r="K20" s="59">
        <f>IF(COUNTA(G20:J20)&gt;0,1,0)</f>
        <v>1</v>
      </c>
      <c r="S20" s="59">
        <f>IF(COUNTA(L20:R20)&gt;0,1,0)</f>
        <v>0</v>
      </c>
      <c r="U20" s="1">
        <v>65</v>
      </c>
      <c r="V20" s="1">
        <v>65</v>
      </c>
      <c r="X20" s="1">
        <v>65</v>
      </c>
      <c r="AE20" s="1">
        <v>65</v>
      </c>
    </row>
    <row r="21" spans="1:27" ht="12.75">
      <c r="A21" s="1">
        <v>71</v>
      </c>
      <c r="D21" s="1" t="s">
        <v>682</v>
      </c>
      <c r="F21" s="1" t="s">
        <v>676</v>
      </c>
      <c r="I21" s="1">
        <v>71</v>
      </c>
      <c r="K21" s="59">
        <f>IF(COUNTA(G21:J21)&gt;0,1,0)</f>
        <v>1</v>
      </c>
      <c r="S21" s="59">
        <f>IF(COUNTA(L21:R21)&gt;0,1,0)</f>
        <v>0</v>
      </c>
      <c r="V21" s="1">
        <v>71</v>
      </c>
      <c r="X21" s="1">
        <v>71</v>
      </c>
      <c r="Y21" s="1">
        <v>71</v>
      </c>
      <c r="AA21" s="1">
        <v>71</v>
      </c>
    </row>
    <row r="22" spans="1:29" ht="12.75">
      <c r="A22" s="1">
        <v>72</v>
      </c>
      <c r="D22" s="1" t="s">
        <v>683</v>
      </c>
      <c r="F22" s="1" t="s">
        <v>676</v>
      </c>
      <c r="I22" s="1">
        <v>72</v>
      </c>
      <c r="K22" s="59">
        <f>IF(COUNTA(G22:J22)&gt;0,1,0)</f>
        <v>1</v>
      </c>
      <c r="N22" s="1">
        <v>72</v>
      </c>
      <c r="S22" s="59">
        <f>IF(COUNTA(L22:R22)&gt;0,1,0)</f>
        <v>1</v>
      </c>
      <c r="AC22">
        <v>72</v>
      </c>
    </row>
    <row r="23" spans="1:28" ht="12.75">
      <c r="A23" s="1">
        <v>73</v>
      </c>
      <c r="D23" s="1" t="s">
        <v>684</v>
      </c>
      <c r="F23" s="1" t="s">
        <v>676</v>
      </c>
      <c r="I23" s="1">
        <v>73</v>
      </c>
      <c r="K23" s="59">
        <f>IF(COUNTA(G23:J23)&gt;0,1,0)</f>
        <v>1</v>
      </c>
      <c r="N23" s="1">
        <v>73</v>
      </c>
      <c r="S23" s="59">
        <f>IF(COUNTA(L23:R23)&gt;0,1,0)</f>
        <v>1</v>
      </c>
      <c r="U23" s="1">
        <v>73</v>
      </c>
      <c r="W23" s="1">
        <v>73</v>
      </c>
      <c r="X23" s="1">
        <v>73</v>
      </c>
      <c r="Y23" s="1">
        <v>73</v>
      </c>
      <c r="Z23" s="1">
        <v>73</v>
      </c>
      <c r="AA23" s="1">
        <v>73</v>
      </c>
      <c r="AB23" s="1">
        <v>73</v>
      </c>
    </row>
    <row r="24" spans="1:27" ht="12.75">
      <c r="A24" s="1">
        <v>90</v>
      </c>
      <c r="D24" s="1" t="s">
        <v>677</v>
      </c>
      <c r="F24" s="1" t="s">
        <v>676</v>
      </c>
      <c r="I24" s="1">
        <v>90</v>
      </c>
      <c r="K24" s="59">
        <f>IF(COUNTA(G24:J24)&gt;0,1,0)</f>
        <v>1</v>
      </c>
      <c r="S24" s="59">
        <f>IF(COUNTA(L24:R24)&gt;0,1,0)</f>
        <v>0</v>
      </c>
      <c r="U24" s="1">
        <v>90</v>
      </c>
      <c r="V24" s="1">
        <v>90</v>
      </c>
      <c r="X24" s="1">
        <v>90</v>
      </c>
      <c r="Y24" s="1">
        <v>90</v>
      </c>
      <c r="AA24" s="1">
        <v>90</v>
      </c>
    </row>
    <row r="25" spans="1:37" ht="12.75">
      <c r="A25" s="1">
        <v>91</v>
      </c>
      <c r="D25" s="1" t="s">
        <v>678</v>
      </c>
      <c r="F25" s="1" t="s">
        <v>676</v>
      </c>
      <c r="I25" s="1">
        <v>91</v>
      </c>
      <c r="K25" s="59">
        <f>IF(COUNTA(G25:J25)&gt;0,1,0)</f>
        <v>1</v>
      </c>
      <c r="S25" s="59">
        <f>IF(COUNTA(L25:R25)&gt;0,1,0)</f>
        <v>0</v>
      </c>
      <c r="U25" s="1">
        <v>91</v>
      </c>
      <c r="W25" s="1">
        <v>91</v>
      </c>
      <c r="X25" s="1">
        <v>91</v>
      </c>
      <c r="Y25" s="1">
        <v>91</v>
      </c>
      <c r="Z25" s="1">
        <v>91</v>
      </c>
      <c r="AA25" s="1">
        <v>91</v>
      </c>
      <c r="AB25" s="1">
        <v>91</v>
      </c>
      <c r="AK25" s="1">
        <v>91</v>
      </c>
    </row>
    <row r="26" spans="1:29" ht="12.75">
      <c r="A26" s="1">
        <v>19</v>
      </c>
      <c r="D26" s="1" t="s">
        <v>409</v>
      </c>
      <c r="E26" s="1" t="s">
        <v>458</v>
      </c>
      <c r="F26" s="1" t="s">
        <v>512</v>
      </c>
      <c r="G26" s="2">
        <v>19</v>
      </c>
      <c r="I26" s="1">
        <v>19</v>
      </c>
      <c r="J26" s="2"/>
      <c r="K26" s="59">
        <f>IF(COUNTA(G26:J26)&gt;0,1,0)</f>
        <v>1</v>
      </c>
      <c r="Q26" s="2">
        <v>19</v>
      </c>
      <c r="R26" s="2">
        <v>19</v>
      </c>
      <c r="S26" s="59">
        <f>IF(COUNTA(L26:R26)&gt;0,1,0)</f>
        <v>1</v>
      </c>
      <c r="U26" s="1">
        <v>19</v>
      </c>
      <c r="V26" s="1">
        <v>19</v>
      </c>
      <c r="W26" s="1">
        <v>19</v>
      </c>
      <c r="X26" s="1">
        <v>19</v>
      </c>
      <c r="Y26" s="1">
        <v>19</v>
      </c>
      <c r="AA26" s="1">
        <v>19</v>
      </c>
      <c r="AC26" s="1">
        <v>19</v>
      </c>
    </row>
    <row r="27" spans="1:19" ht="12.75">
      <c r="A27" s="1">
        <v>20</v>
      </c>
      <c r="C27" s="1" t="s">
        <v>521</v>
      </c>
      <c r="D27" s="1" t="s">
        <v>230</v>
      </c>
      <c r="E27" s="1" t="s">
        <v>280</v>
      </c>
      <c r="F27" s="1" t="s">
        <v>512</v>
      </c>
      <c r="G27" s="2"/>
      <c r="H27" s="2"/>
      <c r="J27" s="2"/>
      <c r="K27" s="59">
        <f>IF(COUNTA(G27:J27)&gt;0,1,0)</f>
        <v>0</v>
      </c>
      <c r="L27" s="1">
        <v>20</v>
      </c>
      <c r="M27" s="1">
        <v>20</v>
      </c>
      <c r="N27" s="1">
        <v>20</v>
      </c>
      <c r="O27" s="1">
        <v>20</v>
      </c>
      <c r="P27" s="1">
        <v>20</v>
      </c>
      <c r="Q27" s="2"/>
      <c r="R27" s="1">
        <v>20</v>
      </c>
      <c r="S27" s="59">
        <f>IF(COUNTA(L27:R27)&gt;0,1,0)</f>
        <v>1</v>
      </c>
    </row>
    <row r="28" spans="1:19" ht="12.75">
      <c r="A28" s="1">
        <v>29</v>
      </c>
      <c r="B28" s="1" t="s">
        <v>699</v>
      </c>
      <c r="C28" s="1" t="s">
        <v>522</v>
      </c>
      <c r="D28" s="1" t="s">
        <v>327</v>
      </c>
      <c r="E28" s="1" t="s">
        <v>280</v>
      </c>
      <c r="F28" s="1" t="s">
        <v>512</v>
      </c>
      <c r="K28" s="59">
        <f>IF(COUNTA(G28:J28)&gt;0,1,0)</f>
        <v>0</v>
      </c>
      <c r="N28" s="1">
        <v>29</v>
      </c>
      <c r="O28" s="1">
        <v>29</v>
      </c>
      <c r="S28" s="59">
        <f>IF(COUNTA(L28:R28)&gt;0,1,0)</f>
        <v>1</v>
      </c>
    </row>
    <row r="29" spans="1:31" ht="12.75">
      <c r="A29" s="1">
        <v>39</v>
      </c>
      <c r="D29" s="1" t="s">
        <v>177</v>
      </c>
      <c r="E29" s="1" t="s">
        <v>458</v>
      </c>
      <c r="F29" s="1" t="s">
        <v>512</v>
      </c>
      <c r="K29" s="59">
        <f>IF(COUNTA(G29:J29)&gt;0,1,0)</f>
        <v>0</v>
      </c>
      <c r="N29" s="1">
        <v>39</v>
      </c>
      <c r="S29" s="59">
        <f>IF(COUNTA(L29:R29)&gt;0,1,0)</f>
        <v>1</v>
      </c>
      <c r="U29" s="1">
        <v>39</v>
      </c>
      <c r="V29" s="1">
        <v>39</v>
      </c>
      <c r="W29" s="1">
        <v>39</v>
      </c>
      <c r="X29" s="1">
        <v>39</v>
      </c>
      <c r="Y29" s="1">
        <v>39</v>
      </c>
      <c r="AA29" s="3"/>
      <c r="AC29">
        <v>39</v>
      </c>
      <c r="AE29" s="1">
        <v>39</v>
      </c>
    </row>
    <row r="30" spans="1:19" ht="12.75">
      <c r="A30" s="1">
        <v>41</v>
      </c>
      <c r="C30" s="1" t="s">
        <v>566</v>
      </c>
      <c r="D30" s="1" t="s">
        <v>369</v>
      </c>
      <c r="E30" s="1" t="s">
        <v>370</v>
      </c>
      <c r="F30" s="1" t="s">
        <v>512</v>
      </c>
      <c r="J30" s="1">
        <v>41</v>
      </c>
      <c r="K30" s="59">
        <f>IF(COUNTA(G30:J30)&gt;0,1,0)</f>
        <v>1</v>
      </c>
      <c r="N30" s="1">
        <v>41</v>
      </c>
      <c r="O30" s="1">
        <v>41</v>
      </c>
      <c r="S30" s="59">
        <f>IF(COUNTA(L30:R30)&gt;0,1,0)</f>
        <v>1</v>
      </c>
    </row>
    <row r="31" spans="1:38" ht="12.75">
      <c r="A31" s="1">
        <v>50</v>
      </c>
      <c r="D31" s="1" t="s">
        <v>222</v>
      </c>
      <c r="E31" s="1" t="s">
        <v>279</v>
      </c>
      <c r="F31" s="1" t="s">
        <v>512</v>
      </c>
      <c r="I31" s="1">
        <v>50</v>
      </c>
      <c r="K31" s="59">
        <f>IF(COUNTA(G31:J31)&gt;0,1,0)</f>
        <v>1</v>
      </c>
      <c r="N31" s="1">
        <v>50</v>
      </c>
      <c r="S31" s="59">
        <f>IF(COUNTA(L31:R31)&gt;0,1,0)</f>
        <v>1</v>
      </c>
      <c r="U31" s="1">
        <v>50</v>
      </c>
      <c r="V31" s="1">
        <v>50</v>
      </c>
      <c r="X31" s="1">
        <v>50</v>
      </c>
      <c r="AA31" s="1">
        <v>50</v>
      </c>
      <c r="AB31" s="3"/>
      <c r="AD31" s="3"/>
      <c r="AG31" s="3"/>
      <c r="AL31" s="1">
        <v>50</v>
      </c>
    </row>
    <row r="32" spans="1:29" s="59" customFormat="1" ht="12.75">
      <c r="A32" s="59">
        <v>51</v>
      </c>
      <c r="D32" s="59" t="s">
        <v>226</v>
      </c>
      <c r="E32" s="59" t="s">
        <v>279</v>
      </c>
      <c r="F32" s="1" t="s">
        <v>512</v>
      </c>
      <c r="I32" s="59">
        <v>51</v>
      </c>
      <c r="J32" s="59">
        <v>51</v>
      </c>
      <c r="K32" s="59">
        <f>IF(COUNTA(G32:J32)&gt;0,1,0)</f>
        <v>1</v>
      </c>
      <c r="S32" s="59">
        <f>IF(COUNTA(L32:R32)&gt;0,1,0)</f>
        <v>0</v>
      </c>
      <c r="T32" s="61"/>
      <c r="U32" s="59">
        <v>51</v>
      </c>
      <c r="V32" s="59">
        <v>51</v>
      </c>
      <c r="AA32" s="59">
        <v>51</v>
      </c>
      <c r="AC32" s="61"/>
    </row>
    <row r="33" spans="1:31" ht="12.75">
      <c r="A33" s="1">
        <v>74</v>
      </c>
      <c r="D33" s="1" t="s">
        <v>661</v>
      </c>
      <c r="F33" s="1" t="s">
        <v>512</v>
      </c>
      <c r="I33" s="1">
        <v>74</v>
      </c>
      <c r="K33" s="59">
        <f>IF(COUNTA(G33:J33)&gt;0,1,0)</f>
        <v>1</v>
      </c>
      <c r="M33" s="1">
        <v>74</v>
      </c>
      <c r="N33" s="1">
        <v>74</v>
      </c>
      <c r="S33" s="59">
        <f>IF(COUNTA(L33:R33)&gt;0,1,0)</f>
        <v>1</v>
      </c>
      <c r="U33" s="1">
        <v>74</v>
      </c>
      <c r="V33" s="1">
        <v>74</v>
      </c>
      <c r="X33" s="1">
        <v>74</v>
      </c>
      <c r="Y33" s="1">
        <v>74</v>
      </c>
      <c r="AE33" s="1">
        <v>74</v>
      </c>
    </row>
    <row r="34" spans="1:31" ht="12.75">
      <c r="A34" s="1">
        <v>75</v>
      </c>
      <c r="D34" s="1" t="s">
        <v>662</v>
      </c>
      <c r="F34" s="1" t="s">
        <v>512</v>
      </c>
      <c r="I34" s="1">
        <v>75</v>
      </c>
      <c r="K34" s="59">
        <f>IF(COUNTA(G34:J34)&gt;0,1,0)</f>
        <v>1</v>
      </c>
      <c r="S34" s="59">
        <f>IF(COUNTA(L34:R34)&gt;0,1,0)</f>
        <v>0</v>
      </c>
      <c r="U34" s="1">
        <v>75</v>
      </c>
      <c r="V34" s="1">
        <v>75</v>
      </c>
      <c r="W34" s="1">
        <v>75</v>
      </c>
      <c r="X34" s="1">
        <v>75</v>
      </c>
      <c r="Y34" s="1">
        <v>75</v>
      </c>
      <c r="AA34" s="1">
        <v>75</v>
      </c>
      <c r="AC34" s="1">
        <v>75</v>
      </c>
      <c r="AE34" s="1">
        <v>75</v>
      </c>
    </row>
    <row r="35" spans="1:27" ht="12.75">
      <c r="A35" s="1">
        <v>76</v>
      </c>
      <c r="D35" s="1" t="s">
        <v>663</v>
      </c>
      <c r="F35" s="1" t="s">
        <v>512</v>
      </c>
      <c r="I35" s="1">
        <v>76</v>
      </c>
      <c r="K35" s="59">
        <f>IF(COUNTA(G35:J35)&gt;0,1,0)</f>
        <v>1</v>
      </c>
      <c r="S35" s="59">
        <f>IF(COUNTA(L35:R35)&gt;0,1,0)</f>
        <v>0</v>
      </c>
      <c r="U35" s="1">
        <v>76</v>
      </c>
      <c r="V35" s="1">
        <v>76</v>
      </c>
      <c r="X35" s="1">
        <v>76</v>
      </c>
      <c r="Y35" s="1">
        <v>76</v>
      </c>
      <c r="AA35" s="1">
        <v>76</v>
      </c>
    </row>
    <row r="36" spans="1:31" ht="12.75">
      <c r="A36" s="1">
        <v>77</v>
      </c>
      <c r="D36" s="1" t="s">
        <v>664</v>
      </c>
      <c r="F36" s="1" t="s">
        <v>512</v>
      </c>
      <c r="I36" s="1">
        <v>77</v>
      </c>
      <c r="K36" s="59">
        <f>IF(COUNTA(G36:J36)&gt;0,1,0)</f>
        <v>1</v>
      </c>
      <c r="S36" s="59">
        <f>IF(COUNTA(L36:R36)&gt;0,1,0)</f>
        <v>0</v>
      </c>
      <c r="U36" s="1">
        <v>77</v>
      </c>
      <c r="V36" s="1">
        <v>77</v>
      </c>
      <c r="X36" s="1">
        <v>77</v>
      </c>
      <c r="Y36" s="1">
        <v>77</v>
      </c>
      <c r="AA36" s="1">
        <v>77</v>
      </c>
      <c r="AE36" s="1">
        <v>77</v>
      </c>
    </row>
    <row r="37" spans="1:27" ht="12.75">
      <c r="A37" s="1">
        <v>78</v>
      </c>
      <c r="D37" s="1" t="s">
        <v>665</v>
      </c>
      <c r="F37" s="1" t="s">
        <v>512</v>
      </c>
      <c r="I37" s="1">
        <v>78</v>
      </c>
      <c r="K37" s="59">
        <f>IF(COUNTA(G37:J37)&gt;0,1,0)</f>
        <v>1</v>
      </c>
      <c r="S37" s="59">
        <f>IF(COUNTA(L37:R37)&gt;0,1,0)</f>
        <v>0</v>
      </c>
      <c r="U37" s="1">
        <v>78</v>
      </c>
      <c r="V37" s="1">
        <v>78</v>
      </c>
      <c r="Y37" s="1">
        <v>78</v>
      </c>
      <c r="AA37" s="1">
        <v>78</v>
      </c>
    </row>
    <row r="38" spans="1:27" ht="12.75">
      <c r="A38" s="1">
        <v>79</v>
      </c>
      <c r="D38" s="1" t="s">
        <v>666</v>
      </c>
      <c r="F38" s="1" t="s">
        <v>512</v>
      </c>
      <c r="I38" s="1">
        <v>79</v>
      </c>
      <c r="K38" s="59">
        <f>IF(COUNTA(G38:J38)&gt;0,1,0)</f>
        <v>1</v>
      </c>
      <c r="S38" s="59">
        <f>IF(COUNTA(L38:R38)&gt;0,1,0)</f>
        <v>0</v>
      </c>
      <c r="U38" s="1">
        <v>79</v>
      </c>
      <c r="V38" s="1">
        <v>79</v>
      </c>
      <c r="X38" s="1">
        <v>79</v>
      </c>
      <c r="Y38" s="1">
        <v>79</v>
      </c>
      <c r="AA38" s="1">
        <v>79</v>
      </c>
    </row>
    <row r="39" spans="1:31" ht="12.75">
      <c r="A39" s="1">
        <v>80</v>
      </c>
      <c r="D39" s="1" t="s">
        <v>667</v>
      </c>
      <c r="F39" s="1" t="s">
        <v>512</v>
      </c>
      <c r="I39" s="1">
        <v>80</v>
      </c>
      <c r="K39" s="59">
        <f>IF(COUNTA(G39:J39)&gt;0,1,0)</f>
        <v>1</v>
      </c>
      <c r="S39" s="59">
        <f>IF(COUNTA(L39:R39)&gt;0,1,0)</f>
        <v>0</v>
      </c>
      <c r="U39" s="1">
        <v>80</v>
      </c>
      <c r="V39" s="1">
        <v>80</v>
      </c>
      <c r="X39" s="1">
        <v>80</v>
      </c>
      <c r="Y39" s="1">
        <v>80</v>
      </c>
      <c r="AA39" s="1">
        <v>80</v>
      </c>
      <c r="AB39" s="1">
        <v>80</v>
      </c>
      <c r="AC39" s="1">
        <v>80</v>
      </c>
      <c r="AE39" s="1">
        <v>80</v>
      </c>
    </row>
    <row r="40" spans="1:31" ht="12.75">
      <c r="A40" s="1">
        <v>81</v>
      </c>
      <c r="D40" s="1" t="s">
        <v>668</v>
      </c>
      <c r="F40" s="1" t="s">
        <v>512</v>
      </c>
      <c r="I40" s="1">
        <v>81</v>
      </c>
      <c r="K40" s="59">
        <f>IF(COUNTA(G40:J40)&gt;0,1,0)</f>
        <v>1</v>
      </c>
      <c r="S40" s="59">
        <f>IF(COUNTA(L40:R40)&gt;0,1,0)</f>
        <v>0</v>
      </c>
      <c r="U40" s="1">
        <v>81</v>
      </c>
      <c r="V40" s="1">
        <v>81</v>
      </c>
      <c r="X40" s="1">
        <v>81</v>
      </c>
      <c r="Y40" s="1">
        <v>81</v>
      </c>
      <c r="AE40" s="1">
        <v>81</v>
      </c>
    </row>
    <row r="41" spans="1:31" ht="12.75">
      <c r="A41" s="1">
        <v>82</v>
      </c>
      <c r="D41" s="1" t="s">
        <v>669</v>
      </c>
      <c r="F41" s="1" t="s">
        <v>512</v>
      </c>
      <c r="I41" s="1">
        <v>82</v>
      </c>
      <c r="K41" s="59">
        <f>IF(COUNTA(G41:J41)&gt;0,1,0)</f>
        <v>1</v>
      </c>
      <c r="N41" s="1">
        <v>82</v>
      </c>
      <c r="S41" s="59">
        <f>IF(COUNTA(L41:R41)&gt;0,1,0)</f>
        <v>1</v>
      </c>
      <c r="AE41" s="1">
        <v>82</v>
      </c>
    </row>
    <row r="42" spans="1:31" ht="12.75">
      <c r="A42" s="1">
        <v>83</v>
      </c>
      <c r="D42" s="1" t="s">
        <v>670</v>
      </c>
      <c r="F42" s="1" t="s">
        <v>512</v>
      </c>
      <c r="I42" s="1">
        <v>83</v>
      </c>
      <c r="K42" s="59">
        <f>IF(COUNTA(G42:J42)&gt;0,1,0)</f>
        <v>1</v>
      </c>
      <c r="S42" s="59">
        <f>IF(COUNTA(L42:R42)&gt;0,1,0)</f>
        <v>0</v>
      </c>
      <c r="U42" s="1">
        <v>83</v>
      </c>
      <c r="W42" s="1">
        <v>83</v>
      </c>
      <c r="X42" s="1">
        <v>83</v>
      </c>
      <c r="Y42" s="1">
        <v>83</v>
      </c>
      <c r="AC42">
        <v>83</v>
      </c>
      <c r="AD42" s="1">
        <v>83</v>
      </c>
      <c r="AE42" s="1">
        <v>83</v>
      </c>
    </row>
    <row r="43" spans="1:37" ht="12.75">
      <c r="A43" s="1">
        <v>84</v>
      </c>
      <c r="D43" s="1" t="s">
        <v>671</v>
      </c>
      <c r="F43" s="1" t="s">
        <v>512</v>
      </c>
      <c r="I43" s="1">
        <v>84</v>
      </c>
      <c r="K43" s="59">
        <f>IF(COUNTA(G43:J43)&gt;0,1,0)</f>
        <v>1</v>
      </c>
      <c r="O43" s="1">
        <v>84</v>
      </c>
      <c r="R43" s="1">
        <v>84</v>
      </c>
      <c r="S43" s="59">
        <f>IF(COUNTA(L43:R43)&gt;0,1,0)</f>
        <v>1</v>
      </c>
      <c r="U43" s="1">
        <v>84</v>
      </c>
      <c r="V43" s="1">
        <v>84</v>
      </c>
      <c r="X43" s="1">
        <v>84</v>
      </c>
      <c r="Y43" s="1">
        <v>84</v>
      </c>
      <c r="AE43" s="1">
        <v>84</v>
      </c>
      <c r="AK43" s="1">
        <v>84</v>
      </c>
    </row>
    <row r="44" spans="1:31" ht="12.75">
      <c r="A44" s="1">
        <v>86</v>
      </c>
      <c r="D44" s="1" t="s">
        <v>673</v>
      </c>
      <c r="F44" s="1" t="s">
        <v>512</v>
      </c>
      <c r="I44" s="1">
        <v>86</v>
      </c>
      <c r="K44" s="59">
        <f>IF(COUNTA(G44:J44)&gt;0,1,0)</f>
        <v>1</v>
      </c>
      <c r="L44" s="1">
        <v>86</v>
      </c>
      <c r="N44" s="1">
        <v>86</v>
      </c>
      <c r="R44" s="1">
        <v>86</v>
      </c>
      <c r="S44" s="59">
        <f>IF(COUNTA(L44:R44)&gt;0,1,0)</f>
        <v>1</v>
      </c>
      <c r="U44" s="1">
        <v>86</v>
      </c>
      <c r="V44" s="1">
        <v>86</v>
      </c>
      <c r="AE44" s="1">
        <v>86</v>
      </c>
    </row>
    <row r="45" spans="1:19" ht="12.75">
      <c r="A45" s="1">
        <v>87</v>
      </c>
      <c r="D45" s="1" t="s">
        <v>674</v>
      </c>
      <c r="F45" s="1" t="s">
        <v>512</v>
      </c>
      <c r="K45" s="59">
        <f>IF(COUNTA(G45:J45)&gt;0,1,0)</f>
        <v>0</v>
      </c>
      <c r="M45" s="1">
        <v>87</v>
      </c>
      <c r="N45" s="1">
        <v>87</v>
      </c>
      <c r="S45" s="59">
        <f>IF(COUNTA(L45:R45)&gt;0,1,0)</f>
        <v>1</v>
      </c>
    </row>
    <row r="46" spans="1:31" s="59" customFormat="1" ht="12.75">
      <c r="A46" s="59">
        <v>88</v>
      </c>
      <c r="D46" s="59" t="s">
        <v>691</v>
      </c>
      <c r="F46" s="1" t="s">
        <v>512</v>
      </c>
      <c r="I46" s="59">
        <v>88</v>
      </c>
      <c r="K46" s="59">
        <f>IF(COUNTA(G46:J46)&gt;0,1,0)</f>
        <v>1</v>
      </c>
      <c r="N46" s="59">
        <v>88</v>
      </c>
      <c r="R46" s="59">
        <v>88</v>
      </c>
      <c r="S46" s="59">
        <f>IF(COUNTA(L46:R46)&gt;0,1,0)</f>
        <v>1</v>
      </c>
      <c r="T46" s="61"/>
      <c r="U46" s="59">
        <v>88</v>
      </c>
      <c r="V46" s="59">
        <v>88</v>
      </c>
      <c r="X46" s="59">
        <v>88</v>
      </c>
      <c r="AC46" s="61"/>
      <c r="AE46" s="59">
        <v>88</v>
      </c>
    </row>
    <row r="47" spans="1:27" ht="12.75">
      <c r="A47" s="1">
        <v>89</v>
      </c>
      <c r="D47" s="1" t="s">
        <v>675</v>
      </c>
      <c r="F47" s="1" t="s">
        <v>512</v>
      </c>
      <c r="I47" s="1">
        <v>89</v>
      </c>
      <c r="K47" s="59">
        <f>IF(COUNTA(G47:J47)&gt;0,1,0)</f>
        <v>1</v>
      </c>
      <c r="M47" s="1">
        <v>89</v>
      </c>
      <c r="S47" s="59">
        <f>IF(COUNTA(L47:R47)&gt;0,1,0)</f>
        <v>1</v>
      </c>
      <c r="U47" s="1">
        <v>89</v>
      </c>
      <c r="W47" s="1">
        <v>89</v>
      </c>
      <c r="X47" s="1">
        <v>89</v>
      </c>
      <c r="Y47" s="1">
        <v>89</v>
      </c>
      <c r="AA47" s="1">
        <v>89</v>
      </c>
    </row>
    <row r="48" spans="1:31" ht="12.75">
      <c r="A48" s="1">
        <v>92</v>
      </c>
      <c r="D48" s="1" t="s">
        <v>679</v>
      </c>
      <c r="F48" s="1" t="s">
        <v>512</v>
      </c>
      <c r="I48" s="1">
        <v>92</v>
      </c>
      <c r="K48" s="59">
        <f>IF(COUNTA(G48:J48)&gt;0,1,0)</f>
        <v>1</v>
      </c>
      <c r="N48" s="1">
        <v>92</v>
      </c>
      <c r="S48" s="59">
        <f>IF(COUNTA(L48:R48)&gt;0,1,0)</f>
        <v>1</v>
      </c>
      <c r="U48" s="1">
        <v>92</v>
      </c>
      <c r="W48" s="1">
        <v>92</v>
      </c>
      <c r="X48" s="1">
        <v>92</v>
      </c>
      <c r="AE48" s="1">
        <v>92</v>
      </c>
    </row>
    <row r="49" spans="1:31" ht="12.75">
      <c r="A49" s="1">
        <v>93</v>
      </c>
      <c r="D49" s="1" t="s">
        <v>680</v>
      </c>
      <c r="F49" s="1" t="s">
        <v>512</v>
      </c>
      <c r="I49" s="1">
        <v>93</v>
      </c>
      <c r="K49" s="59">
        <f>IF(COUNTA(G49:J49)&gt;0,1,0)</f>
        <v>1</v>
      </c>
      <c r="N49" s="1">
        <v>93</v>
      </c>
      <c r="S49" s="59">
        <f>IF(COUNTA(L49:R49)&gt;0,1,0)</f>
        <v>1</v>
      </c>
      <c r="AA49" s="1">
        <v>93</v>
      </c>
      <c r="AE49" s="1">
        <v>93</v>
      </c>
    </row>
    <row r="50" spans="1:29" ht="12.75">
      <c r="A50" s="1">
        <v>97</v>
      </c>
      <c r="D50" s="1" t="s">
        <v>706</v>
      </c>
      <c r="F50" s="1" t="s">
        <v>512</v>
      </c>
      <c r="K50" s="59">
        <f>IF(COUNTA(G50:J50)&gt;0,1,0)</f>
        <v>0</v>
      </c>
      <c r="S50" s="59">
        <f>IF(COUNTA(L50:R50)&gt;0,1,0)</f>
        <v>0</v>
      </c>
      <c r="AC50" s="1"/>
    </row>
    <row r="51" spans="1:29" ht="12.75">
      <c r="A51" s="1">
        <v>3</v>
      </c>
      <c r="B51" s="1" t="s">
        <v>702</v>
      </c>
      <c r="C51" s="1" t="s">
        <v>523</v>
      </c>
      <c r="D51" s="1" t="s">
        <v>383</v>
      </c>
      <c r="E51" s="1" t="s">
        <v>280</v>
      </c>
      <c r="F51" s="1" t="s">
        <v>26</v>
      </c>
      <c r="K51" s="59">
        <f>IF(COUNTA(G51:J51)&gt;0,1,0)</f>
        <v>0</v>
      </c>
      <c r="N51" s="1">
        <v>3</v>
      </c>
      <c r="O51" s="1">
        <v>3</v>
      </c>
      <c r="Q51" s="2"/>
      <c r="R51" s="2"/>
      <c r="S51" s="59">
        <f>IF(COUNTA(L51:R51)&gt;0,1,0)</f>
        <v>1</v>
      </c>
      <c r="AC51" s="1"/>
    </row>
    <row r="52" spans="1:30" ht="12.75">
      <c r="A52" s="1">
        <v>4</v>
      </c>
      <c r="D52" s="1" t="s">
        <v>385</v>
      </c>
      <c r="E52" s="1" t="s">
        <v>279</v>
      </c>
      <c r="F52" s="1" t="s">
        <v>26</v>
      </c>
      <c r="I52" s="2"/>
      <c r="K52" s="59">
        <f>IF(COUNTA(G52:J52)&gt;0,1,0)</f>
        <v>0</v>
      </c>
      <c r="N52" s="1">
        <v>4</v>
      </c>
      <c r="O52" s="1">
        <v>4</v>
      </c>
      <c r="Q52" s="2"/>
      <c r="R52" s="2"/>
      <c r="S52" s="59">
        <f>IF(COUNTA(L52:R52)&gt;0,1,0)</f>
        <v>1</v>
      </c>
      <c r="U52" s="1">
        <v>4</v>
      </c>
      <c r="V52" s="1">
        <v>4</v>
      </c>
      <c r="AA52" s="1">
        <v>4</v>
      </c>
      <c r="AB52" s="1">
        <v>4</v>
      </c>
      <c r="AD52" s="1">
        <v>4</v>
      </c>
    </row>
    <row r="53" spans="1:41" ht="12.75">
      <c r="A53" s="1">
        <v>6</v>
      </c>
      <c r="C53" s="1" t="s">
        <v>703</v>
      </c>
      <c r="D53" s="1" t="s">
        <v>530</v>
      </c>
      <c r="E53" s="1" t="s">
        <v>280</v>
      </c>
      <c r="F53" s="1" t="s">
        <v>26</v>
      </c>
      <c r="G53" s="2">
        <v>6</v>
      </c>
      <c r="H53" s="1">
        <v>6</v>
      </c>
      <c r="I53" s="1">
        <v>6</v>
      </c>
      <c r="K53" s="59">
        <f>IF(COUNTA(G53:J53)&gt;0,1,0)</f>
        <v>1</v>
      </c>
      <c r="M53" s="1">
        <v>6</v>
      </c>
      <c r="N53" s="1">
        <v>6</v>
      </c>
      <c r="P53" s="1">
        <v>6</v>
      </c>
      <c r="Q53" s="2">
        <v>6</v>
      </c>
      <c r="R53" s="2">
        <v>6</v>
      </c>
      <c r="S53" s="59">
        <f>IF(COUNTA(L53:R53)&gt;0,1,0)</f>
        <v>1</v>
      </c>
      <c r="U53" s="1">
        <v>6</v>
      </c>
      <c r="V53" s="1">
        <v>6</v>
      </c>
      <c r="W53" s="1">
        <v>6</v>
      </c>
      <c r="X53" s="1">
        <v>6</v>
      </c>
      <c r="Y53" s="1">
        <v>6</v>
      </c>
      <c r="Z53" s="1">
        <v>6</v>
      </c>
      <c r="AA53" s="1">
        <v>6</v>
      </c>
      <c r="AB53" s="1">
        <v>6</v>
      </c>
      <c r="AG53" s="1">
        <v>6</v>
      </c>
      <c r="AH53" s="1">
        <v>6</v>
      </c>
      <c r="AO53" s="1">
        <v>6</v>
      </c>
    </row>
    <row r="54" spans="1:29" ht="12.75">
      <c r="A54" s="1">
        <v>9</v>
      </c>
      <c r="B54" s="1" t="s">
        <v>700</v>
      </c>
      <c r="C54" s="1" t="s">
        <v>701</v>
      </c>
      <c r="D54" s="1" t="s">
        <v>287</v>
      </c>
      <c r="E54" s="1" t="s">
        <v>280</v>
      </c>
      <c r="F54" s="1" t="s">
        <v>26</v>
      </c>
      <c r="H54" s="2"/>
      <c r="J54" s="2"/>
      <c r="K54" s="59">
        <f>IF(COUNTA(G54:J54)&gt;0,1,0)</f>
        <v>0</v>
      </c>
      <c r="L54" s="1">
        <v>9</v>
      </c>
      <c r="M54" s="1">
        <v>9</v>
      </c>
      <c r="N54" s="1">
        <v>9</v>
      </c>
      <c r="O54" s="1">
        <v>9</v>
      </c>
      <c r="Q54" s="2"/>
      <c r="R54" s="2">
        <v>9</v>
      </c>
      <c r="S54" s="59">
        <f>IF(COUNTA(L54:R54)&gt;0,1,0)</f>
        <v>1</v>
      </c>
      <c r="AC54" s="1"/>
    </row>
    <row r="55" spans="1:19" ht="12.75">
      <c r="A55" s="1">
        <v>35</v>
      </c>
      <c r="B55" s="1" t="s">
        <v>698</v>
      </c>
      <c r="C55" s="1" t="s">
        <v>523</v>
      </c>
      <c r="D55" s="1" t="s">
        <v>167</v>
      </c>
      <c r="E55" s="1" t="s">
        <v>458</v>
      </c>
      <c r="F55" s="1" t="s">
        <v>26</v>
      </c>
      <c r="K55" s="59">
        <f>IF(COUNTA(G55:J55)&gt;0,1,0)</f>
        <v>0</v>
      </c>
      <c r="N55" s="1">
        <v>35</v>
      </c>
      <c r="O55" s="1">
        <v>35</v>
      </c>
      <c r="S55" s="59">
        <f>IF(COUNTA(L55:R55)&gt;0,1,0)</f>
        <v>1</v>
      </c>
    </row>
    <row r="56" spans="1:59" ht="12.75">
      <c r="A56" s="1">
        <v>37</v>
      </c>
      <c r="B56" s="1" t="s">
        <v>698</v>
      </c>
      <c r="D56" s="1" t="s">
        <v>169</v>
      </c>
      <c r="E56" s="1" t="s">
        <v>170</v>
      </c>
      <c r="F56" s="1" t="s">
        <v>26</v>
      </c>
      <c r="K56" s="59">
        <f>IF(COUNTA(G56:J56)&gt;0,1,0)</f>
        <v>0</v>
      </c>
      <c r="N56" s="1">
        <v>37</v>
      </c>
      <c r="S56" s="59">
        <f>IF(COUNTA(L56:R56)&gt;0,1,0)</f>
        <v>1</v>
      </c>
      <c r="U56"/>
      <c r="V56"/>
      <c r="W56"/>
      <c r="X56"/>
      <c r="Y56"/>
      <c r="Z56"/>
      <c r="AA56"/>
      <c r="AB56"/>
      <c r="AC56">
        <v>37</v>
      </c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46" s="59" customFormat="1" ht="12.75">
      <c r="A57" s="59">
        <v>60</v>
      </c>
      <c r="B57" s="59" t="s">
        <v>699</v>
      </c>
      <c r="D57" s="59" t="s">
        <v>81</v>
      </c>
      <c r="E57" s="59" t="s">
        <v>280</v>
      </c>
      <c r="F57" s="59" t="s">
        <v>26</v>
      </c>
      <c r="I57" s="59">
        <v>60</v>
      </c>
      <c r="K57" s="59">
        <f>IF(COUNTA(G57:J57)&gt;0,1,0)</f>
        <v>1</v>
      </c>
      <c r="N57" s="59">
        <v>60</v>
      </c>
      <c r="R57" s="59">
        <v>60</v>
      </c>
      <c r="S57" s="59">
        <f>IF(COUNTA(L57:R57)&gt;0,1,0)</f>
        <v>1</v>
      </c>
      <c r="T57" s="61"/>
      <c r="U57" s="59">
        <v>60</v>
      </c>
      <c r="V57" s="59">
        <v>60</v>
      </c>
      <c r="W57" s="59">
        <v>60</v>
      </c>
      <c r="X57" s="59">
        <v>60</v>
      </c>
      <c r="Y57" s="59">
        <v>60</v>
      </c>
      <c r="Z57" s="59">
        <v>60</v>
      </c>
      <c r="AA57" s="59">
        <v>60</v>
      </c>
      <c r="AB57" s="59">
        <v>60</v>
      </c>
      <c r="AC57" s="61"/>
      <c r="AL57" s="59">
        <v>60</v>
      </c>
      <c r="AM57" s="59">
        <v>60</v>
      </c>
      <c r="AP57" s="59">
        <v>60</v>
      </c>
      <c r="AT57" s="59">
        <v>60</v>
      </c>
    </row>
    <row r="58" spans="1:36" s="59" customFormat="1" ht="12.75">
      <c r="A58" s="59">
        <v>61</v>
      </c>
      <c r="B58" s="59" t="s">
        <v>699</v>
      </c>
      <c r="D58" s="59" t="s">
        <v>82</v>
      </c>
      <c r="E58" s="59" t="s">
        <v>280</v>
      </c>
      <c r="F58" s="59" t="s">
        <v>26</v>
      </c>
      <c r="I58" s="59">
        <v>61</v>
      </c>
      <c r="K58" s="59">
        <f>IF(COUNTA(G58:J58)&gt;0,1,0)</f>
        <v>1</v>
      </c>
      <c r="N58" s="59">
        <v>61</v>
      </c>
      <c r="R58" s="59">
        <v>61</v>
      </c>
      <c r="S58" s="59">
        <f>IF(COUNTA(L58:R58)&gt;0,1,0)</f>
        <v>1</v>
      </c>
      <c r="U58" s="59">
        <v>61</v>
      </c>
      <c r="V58" s="59">
        <v>61</v>
      </c>
      <c r="W58" s="59">
        <v>61</v>
      </c>
      <c r="X58" s="59">
        <v>61</v>
      </c>
      <c r="Y58" s="59">
        <v>61</v>
      </c>
      <c r="Z58" s="59">
        <v>61</v>
      </c>
      <c r="AA58" s="59">
        <v>61</v>
      </c>
      <c r="AB58" s="59">
        <v>61</v>
      </c>
      <c r="AF58" s="59">
        <v>61</v>
      </c>
      <c r="AJ58" s="59">
        <v>61</v>
      </c>
    </row>
    <row r="59" spans="1:34" s="59" customFormat="1" ht="12.75">
      <c r="A59" s="59">
        <v>62</v>
      </c>
      <c r="B59" s="59" t="s">
        <v>699</v>
      </c>
      <c r="C59" s="59" t="s">
        <v>693</v>
      </c>
      <c r="D59" s="59" t="s">
        <v>692</v>
      </c>
      <c r="F59" s="59" t="s">
        <v>26</v>
      </c>
      <c r="I59" s="59">
        <v>62</v>
      </c>
      <c r="K59" s="59">
        <f>IF(COUNTA(G59:J59)&gt;0,1,0)</f>
        <v>1</v>
      </c>
      <c r="L59" s="59">
        <v>62</v>
      </c>
      <c r="M59" s="59">
        <v>62</v>
      </c>
      <c r="N59" s="59">
        <v>62</v>
      </c>
      <c r="S59" s="59">
        <f>IF(COUNTA(L59:R59)&gt;0,1,0)</f>
        <v>1</v>
      </c>
      <c r="AH59" s="59">
        <v>62</v>
      </c>
    </row>
    <row r="60" spans="1:19" s="59" customFormat="1" ht="12.75">
      <c r="A60" s="59">
        <v>63</v>
      </c>
      <c r="B60" s="59" t="s">
        <v>698</v>
      </c>
      <c r="D60" s="59" t="s">
        <v>694</v>
      </c>
      <c r="F60" s="59" t="s">
        <v>26</v>
      </c>
      <c r="K60" s="59">
        <f>IF(COUNTA(G60:J60)&gt;0,1,0)</f>
        <v>0</v>
      </c>
      <c r="N60" s="59">
        <v>63</v>
      </c>
      <c r="S60" s="59">
        <f>IF(COUNTA(L60:R60)&gt;0,1,0)</f>
        <v>1</v>
      </c>
    </row>
    <row r="61" spans="1:34" s="59" customFormat="1" ht="12.75">
      <c r="A61" s="59">
        <v>94</v>
      </c>
      <c r="D61" s="59" t="s">
        <v>695</v>
      </c>
      <c r="F61" s="59" t="s">
        <v>26</v>
      </c>
      <c r="I61" s="59">
        <v>94</v>
      </c>
      <c r="K61" s="59">
        <f>IF(COUNTA(G61:J61)&gt;0,1,0)</f>
        <v>1</v>
      </c>
      <c r="L61" s="59">
        <v>94</v>
      </c>
      <c r="P61" s="59">
        <v>94</v>
      </c>
      <c r="R61" s="59">
        <v>94</v>
      </c>
      <c r="S61" s="59">
        <f>IF(COUNTA(L61:R61)&gt;0,1,0)</f>
        <v>1</v>
      </c>
      <c r="U61" s="59">
        <v>94</v>
      </c>
      <c r="V61" s="59">
        <v>94</v>
      </c>
      <c r="W61" s="59">
        <v>94</v>
      </c>
      <c r="X61" s="59">
        <v>94</v>
      </c>
      <c r="Y61" s="59">
        <v>94</v>
      </c>
      <c r="Z61" s="59">
        <v>94</v>
      </c>
      <c r="AA61" s="59">
        <v>94</v>
      </c>
      <c r="AB61" s="59">
        <v>94</v>
      </c>
      <c r="AC61" s="59">
        <v>94</v>
      </c>
      <c r="AH61" s="59">
        <v>94</v>
      </c>
    </row>
    <row r="62" spans="1:56" s="3" customFormat="1" ht="12.75">
      <c r="A62" s="1">
        <v>2</v>
      </c>
      <c r="B62" s="1"/>
      <c r="C62" s="1" t="s">
        <v>524</v>
      </c>
      <c r="D62" s="1" t="s">
        <v>330</v>
      </c>
      <c r="E62" s="1" t="s">
        <v>280</v>
      </c>
      <c r="F62" s="1" t="s">
        <v>91</v>
      </c>
      <c r="G62" s="1"/>
      <c r="H62" s="1"/>
      <c r="K62" s="59">
        <f>IF(COUNTA(G62:J62)&gt;0,1,0)</f>
        <v>0</v>
      </c>
      <c r="L62" s="1"/>
      <c r="M62" s="1"/>
      <c r="N62" s="1">
        <v>2</v>
      </c>
      <c r="O62" s="1">
        <v>2</v>
      </c>
      <c r="P62" s="1"/>
      <c r="Q62" s="2"/>
      <c r="R62" s="2"/>
      <c r="S62" s="59">
        <f>IF(COUNTA(L62:R62)&gt;0,1,0)</f>
        <v>1</v>
      </c>
      <c r="U62" s="1"/>
      <c r="V62" s="1"/>
      <c r="W62" s="1"/>
      <c r="X62" s="1"/>
      <c r="Y62" s="1"/>
      <c r="Z62" s="1"/>
      <c r="AA62" s="1"/>
      <c r="AB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19" ht="12.75">
      <c r="A63" s="1">
        <v>10</v>
      </c>
      <c r="C63" s="1" t="s">
        <v>522</v>
      </c>
      <c r="D63" s="1" t="s">
        <v>398</v>
      </c>
      <c r="E63" s="1" t="s">
        <v>280</v>
      </c>
      <c r="F63" s="1" t="s">
        <v>91</v>
      </c>
      <c r="G63" s="2"/>
      <c r="H63" s="2"/>
      <c r="K63" s="59">
        <f>IF(COUNTA(G63:J63)&gt;0,1,0)</f>
        <v>0</v>
      </c>
      <c r="L63" s="1">
        <v>10</v>
      </c>
      <c r="N63" s="1">
        <v>10</v>
      </c>
      <c r="O63" s="1">
        <v>10</v>
      </c>
      <c r="Q63" s="2"/>
      <c r="R63" s="2"/>
      <c r="S63" s="59">
        <f>IF(COUNTA(L63:R63)&gt;0,1,0)</f>
        <v>1</v>
      </c>
    </row>
    <row r="64" spans="1:29" ht="12.75">
      <c r="A64" s="1">
        <v>11</v>
      </c>
      <c r="C64" s="1" t="s">
        <v>525</v>
      </c>
      <c r="D64" s="1" t="s">
        <v>123</v>
      </c>
      <c r="E64" s="1" t="s">
        <v>280</v>
      </c>
      <c r="F64" s="1" t="s">
        <v>91</v>
      </c>
      <c r="G64" s="2"/>
      <c r="K64" s="59">
        <f>IF(COUNTA(G64:J64)&gt;0,1,0)</f>
        <v>0</v>
      </c>
      <c r="L64" s="1">
        <v>11</v>
      </c>
      <c r="M64" s="1">
        <v>11</v>
      </c>
      <c r="N64" s="1">
        <v>11</v>
      </c>
      <c r="O64" s="1">
        <v>11</v>
      </c>
      <c r="Q64" s="2">
        <v>11</v>
      </c>
      <c r="R64" s="1">
        <v>11</v>
      </c>
      <c r="S64" s="59">
        <f>IF(COUNTA(L64:R64)&gt;0,1,0)</f>
        <v>1</v>
      </c>
      <c r="AC64" s="1"/>
    </row>
    <row r="65" spans="1:27" ht="12.75">
      <c r="A65" s="1">
        <v>13</v>
      </c>
      <c r="B65" s="1" t="s">
        <v>699</v>
      </c>
      <c r="D65" s="1" t="s">
        <v>403</v>
      </c>
      <c r="E65" s="1" t="s">
        <v>456</v>
      </c>
      <c r="F65" s="1" t="s">
        <v>91</v>
      </c>
      <c r="H65" s="2"/>
      <c r="I65" s="1">
        <v>13</v>
      </c>
      <c r="J65" s="1">
        <v>13</v>
      </c>
      <c r="K65" s="59">
        <f>IF(COUNTA(G65:J65)&gt;0,1,0)</f>
        <v>1</v>
      </c>
      <c r="Q65" s="2"/>
      <c r="R65" s="1">
        <v>13</v>
      </c>
      <c r="S65" s="59">
        <f>IF(COUNTA(L65:R65)&gt;0,1,0)</f>
        <v>1</v>
      </c>
      <c r="Y65" s="1">
        <v>13</v>
      </c>
      <c r="AA65" s="1">
        <v>13</v>
      </c>
    </row>
    <row r="66" spans="1:30" ht="12.75">
      <c r="A66" s="1">
        <v>14</v>
      </c>
      <c r="B66" s="1" t="s">
        <v>699</v>
      </c>
      <c r="D66" s="1" t="s">
        <v>562</v>
      </c>
      <c r="E66" s="1" t="s">
        <v>456</v>
      </c>
      <c r="F66" s="1" t="s">
        <v>91</v>
      </c>
      <c r="H66" s="2"/>
      <c r="I66" s="1">
        <v>14</v>
      </c>
      <c r="J66" s="1">
        <v>14</v>
      </c>
      <c r="K66" s="59">
        <f>IF(COUNTA(G66:J66)&gt;0,1,0)</f>
        <v>1</v>
      </c>
      <c r="N66" s="1">
        <v>14</v>
      </c>
      <c r="O66" s="1">
        <v>14</v>
      </c>
      <c r="Q66" s="2"/>
      <c r="R66" s="2"/>
      <c r="S66" s="59">
        <f>IF(COUNTA(L66:R66)&gt;0,1,0)</f>
        <v>1</v>
      </c>
      <c r="AB66" s="1">
        <v>14</v>
      </c>
      <c r="AC66" s="1"/>
      <c r="AD66" s="1">
        <v>14</v>
      </c>
    </row>
    <row r="67" spans="1:19" ht="12.75">
      <c r="A67" s="1">
        <v>16</v>
      </c>
      <c r="C67" s="1" t="s">
        <v>566</v>
      </c>
      <c r="D67" s="1" t="s">
        <v>406</v>
      </c>
      <c r="E67" s="1" t="s">
        <v>280</v>
      </c>
      <c r="F67" s="1" t="s">
        <v>91</v>
      </c>
      <c r="G67" s="2"/>
      <c r="H67" s="2"/>
      <c r="I67" s="2"/>
      <c r="J67" s="2"/>
      <c r="K67" s="59">
        <f>IF(COUNTA(G67:J67)&gt;0,1,0)</f>
        <v>0</v>
      </c>
      <c r="Q67" s="2"/>
      <c r="R67" s="2"/>
      <c r="S67" s="59">
        <f>IF(COUNTA(L67:R67)&gt;0,1,0)</f>
        <v>0</v>
      </c>
    </row>
    <row r="68" spans="1:56" s="3" customFormat="1" ht="12.75">
      <c r="A68" s="1">
        <v>17</v>
      </c>
      <c r="B68" s="1"/>
      <c r="C68" s="1" t="s">
        <v>566</v>
      </c>
      <c r="D68" s="1" t="s">
        <v>407</v>
      </c>
      <c r="E68" s="1" t="s">
        <v>280</v>
      </c>
      <c r="F68" s="1" t="s">
        <v>91</v>
      </c>
      <c r="G68" s="2"/>
      <c r="H68" s="2"/>
      <c r="I68" s="2"/>
      <c r="J68" s="2"/>
      <c r="K68" s="59">
        <f>IF(COUNTA(G68:J68)&gt;0,1,0)</f>
        <v>0</v>
      </c>
      <c r="L68" s="1">
        <v>17</v>
      </c>
      <c r="M68" s="1">
        <v>17</v>
      </c>
      <c r="N68" s="1">
        <v>17</v>
      </c>
      <c r="O68" s="1"/>
      <c r="P68" s="1"/>
      <c r="Q68" s="2">
        <v>17</v>
      </c>
      <c r="R68" s="1">
        <v>17</v>
      </c>
      <c r="S68" s="59">
        <f>IF(COUNTA(L68:R68)&gt;0,1,0)</f>
        <v>1</v>
      </c>
      <c r="U68" s="1"/>
      <c r="V68" s="1"/>
      <c r="W68" s="1"/>
      <c r="X68" s="1"/>
      <c r="Y68" s="1"/>
      <c r="Z68" s="1"/>
      <c r="AA68" s="1">
        <v>17</v>
      </c>
      <c r="AB68" s="1">
        <v>17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1" ht="12.75">
      <c r="A69" s="1">
        <v>18</v>
      </c>
      <c r="C69" s="1" t="s">
        <v>126</v>
      </c>
      <c r="D69" s="1" t="s">
        <v>408</v>
      </c>
      <c r="E69" s="1" t="s">
        <v>280</v>
      </c>
      <c r="F69" s="1" t="s">
        <v>594</v>
      </c>
      <c r="G69" s="2"/>
      <c r="H69" s="2"/>
      <c r="I69" s="1">
        <v>18</v>
      </c>
      <c r="J69" s="2"/>
      <c r="K69" s="59">
        <f>IF(COUNTA(G69:J69)&gt;0,1,0)</f>
        <v>1</v>
      </c>
      <c r="L69" s="1">
        <v>18</v>
      </c>
      <c r="M69" s="1">
        <v>18</v>
      </c>
      <c r="N69" s="1">
        <v>18</v>
      </c>
      <c r="P69" s="1">
        <v>18</v>
      </c>
      <c r="Q69" s="2">
        <v>18</v>
      </c>
      <c r="R69" s="2">
        <v>18</v>
      </c>
      <c r="S69" s="59">
        <f>IF(COUNTA(L69:R69)&gt;0,1,0)</f>
        <v>1</v>
      </c>
      <c r="U69" s="1">
        <v>18</v>
      </c>
      <c r="V69" s="1">
        <v>18</v>
      </c>
      <c r="W69" s="1">
        <v>18</v>
      </c>
      <c r="X69" s="1">
        <v>18</v>
      </c>
      <c r="Y69" s="1">
        <v>18</v>
      </c>
      <c r="AA69" s="1">
        <v>18</v>
      </c>
      <c r="AB69" s="1">
        <v>18</v>
      </c>
      <c r="AV69" s="1">
        <v>18</v>
      </c>
      <c r="AX69" s="1">
        <v>18</v>
      </c>
      <c r="AY69" s="1">
        <v>18</v>
      </c>
    </row>
    <row r="70" spans="1:19" ht="12.75">
      <c r="A70" s="1">
        <v>21</v>
      </c>
      <c r="B70" s="1" t="s">
        <v>699</v>
      </c>
      <c r="C70" s="1" t="s">
        <v>416</v>
      </c>
      <c r="D70" s="1" t="s">
        <v>231</v>
      </c>
      <c r="E70" s="1" t="s">
        <v>280</v>
      </c>
      <c r="F70" s="1" t="s">
        <v>91</v>
      </c>
      <c r="H70" s="2"/>
      <c r="J70" s="2"/>
      <c r="K70" s="59">
        <f>IF(COUNTA(G70:J70)&gt;0,1,0)</f>
        <v>0</v>
      </c>
      <c r="Q70" s="2"/>
      <c r="R70" s="2"/>
      <c r="S70" s="59">
        <f>IF(COUNTA(L70:R70)&gt;0,1,0)</f>
        <v>0</v>
      </c>
    </row>
    <row r="71" spans="1:19" ht="12.75">
      <c r="A71" s="1">
        <v>33</v>
      </c>
      <c r="B71" s="1" t="s">
        <v>698</v>
      </c>
      <c r="C71" s="1" t="s">
        <v>124</v>
      </c>
      <c r="D71" s="1" t="s">
        <v>163</v>
      </c>
      <c r="E71" s="1" t="s">
        <v>458</v>
      </c>
      <c r="F71" s="1" t="s">
        <v>91</v>
      </c>
      <c r="K71" s="59">
        <f>IF(COUNTA(G71:J71)&gt;0,1,0)</f>
        <v>0</v>
      </c>
      <c r="N71" s="1">
        <v>33</v>
      </c>
      <c r="O71" s="1">
        <v>33</v>
      </c>
      <c r="S71" s="59">
        <f>IF(COUNTA(L71:R71)&gt;0,1,0)</f>
        <v>1</v>
      </c>
    </row>
    <row r="72" spans="1:19" ht="12.75">
      <c r="A72" s="1">
        <v>34</v>
      </c>
      <c r="B72" s="1" t="s">
        <v>698</v>
      </c>
      <c r="D72" s="1" t="s">
        <v>165</v>
      </c>
      <c r="E72" s="1" t="s">
        <v>280</v>
      </c>
      <c r="F72" s="1" t="s">
        <v>91</v>
      </c>
      <c r="K72" s="59">
        <f>IF(COUNTA(G72:J72)&gt;0,1,0)</f>
        <v>0</v>
      </c>
      <c r="L72" s="1">
        <v>34</v>
      </c>
      <c r="N72" s="1">
        <v>34</v>
      </c>
      <c r="O72" s="1">
        <v>34</v>
      </c>
      <c r="R72" s="1">
        <v>34</v>
      </c>
      <c r="S72" s="59">
        <f>IF(COUNTA(L72:R72)&gt;0,1,0)</f>
        <v>1</v>
      </c>
    </row>
    <row r="73" spans="1:29" s="59" customFormat="1" ht="12.75">
      <c r="A73" s="59">
        <v>45</v>
      </c>
      <c r="B73" s="59" t="s">
        <v>699</v>
      </c>
      <c r="C73" s="59" t="s">
        <v>525</v>
      </c>
      <c r="D73" s="59" t="s">
        <v>388</v>
      </c>
      <c r="E73" s="59" t="s">
        <v>214</v>
      </c>
      <c r="F73" s="59" t="s">
        <v>91</v>
      </c>
      <c r="G73" s="60"/>
      <c r="K73" s="59">
        <f>IF(COUNTA(G73:J73)&gt;0,1,0)</f>
        <v>0</v>
      </c>
      <c r="L73" s="59">
        <v>45</v>
      </c>
      <c r="M73" s="59">
        <v>45</v>
      </c>
      <c r="N73" s="59">
        <v>45</v>
      </c>
      <c r="P73" s="59">
        <v>45</v>
      </c>
      <c r="Q73" s="59">
        <v>45</v>
      </c>
      <c r="R73" s="59">
        <v>45</v>
      </c>
      <c r="S73" s="59">
        <f>IF(COUNTA(L73:R73)&gt;0,1,0)</f>
        <v>1</v>
      </c>
      <c r="T73" s="61"/>
      <c r="AC73" s="61"/>
    </row>
    <row r="74" spans="1:19" s="3" customFormat="1" ht="12.75">
      <c r="A74" s="3">
        <v>46</v>
      </c>
      <c r="D74" s="3" t="s">
        <v>217</v>
      </c>
      <c r="E74" s="3" t="s">
        <v>280</v>
      </c>
      <c r="F74" s="1" t="s">
        <v>91</v>
      </c>
      <c r="I74" s="1"/>
      <c r="J74" s="1"/>
      <c r="K74" s="59">
        <f>IF(COUNTA(G74:J74)&gt;0,1,0)</f>
        <v>0</v>
      </c>
      <c r="L74" s="1"/>
      <c r="M74" s="1"/>
      <c r="N74" s="1"/>
      <c r="O74" s="1"/>
      <c r="P74" s="1"/>
      <c r="Q74" s="3">
        <v>46</v>
      </c>
      <c r="S74" s="59">
        <f>IF(COUNTA(L74:R74)&gt;0,1,0)</f>
        <v>1</v>
      </c>
    </row>
    <row r="75" spans="1:56" ht="12.75">
      <c r="A75" s="3">
        <v>47</v>
      </c>
      <c r="B75" s="3"/>
      <c r="C75" s="3"/>
      <c r="D75" s="3" t="s">
        <v>218</v>
      </c>
      <c r="E75" s="3" t="s">
        <v>280</v>
      </c>
      <c r="F75" s="1" t="s">
        <v>91</v>
      </c>
      <c r="G75" s="3"/>
      <c r="H75" s="3"/>
      <c r="K75" s="59">
        <f>IF(COUNTA(G75:J75)&gt;0,1,0)</f>
        <v>0</v>
      </c>
      <c r="Q75" s="3"/>
      <c r="R75" s="3"/>
      <c r="S75" s="59">
        <f>IF(COUNTA(L75:R75)&gt;0,1,0)</f>
        <v>0</v>
      </c>
      <c r="U75" s="3"/>
      <c r="V75" s="3"/>
      <c r="W75" s="3"/>
      <c r="X75" s="3"/>
      <c r="Y75" s="3"/>
      <c r="Z75" s="3"/>
      <c r="AA75" s="3"/>
      <c r="AB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19" ht="12.75">
      <c r="A76" s="1">
        <v>59</v>
      </c>
      <c r="D76" s="1" t="s">
        <v>79</v>
      </c>
      <c r="E76" s="1" t="s">
        <v>280</v>
      </c>
      <c r="F76" s="1" t="s">
        <v>91</v>
      </c>
      <c r="G76" s="2"/>
      <c r="K76" s="59">
        <f>IF(COUNTA(G76:J76)&gt;0,1,0)</f>
        <v>0</v>
      </c>
      <c r="L76" s="1">
        <v>59</v>
      </c>
      <c r="M76" s="1">
        <v>59</v>
      </c>
      <c r="N76" s="1">
        <v>59</v>
      </c>
      <c r="O76" s="1">
        <v>59</v>
      </c>
      <c r="P76" s="1">
        <v>59</v>
      </c>
      <c r="Q76" s="1">
        <v>59</v>
      </c>
      <c r="R76" s="1">
        <v>59</v>
      </c>
      <c r="S76" s="59">
        <f>IF(COUNTA(L76:R76)&gt;0,1,0)</f>
        <v>1</v>
      </c>
    </row>
    <row r="77" spans="1:29" ht="12.75">
      <c r="A77" s="1">
        <v>98</v>
      </c>
      <c r="D77" s="1" t="s">
        <v>707</v>
      </c>
      <c r="F77" s="1" t="s">
        <v>91</v>
      </c>
      <c r="K77" s="59">
        <f>IF(COUNTA(G77:J77)&gt;0,1,0)</f>
        <v>0</v>
      </c>
      <c r="S77" s="59">
        <f>IF(COUNTA(L77:R77)&gt;0,1,0)</f>
        <v>0</v>
      </c>
      <c r="AC77" s="1"/>
    </row>
    <row r="78" spans="1:29" ht="12.75">
      <c r="A78" s="1">
        <v>99</v>
      </c>
      <c r="D78" s="1" t="s">
        <v>710</v>
      </c>
      <c r="F78" s="1" t="s">
        <v>91</v>
      </c>
      <c r="K78" s="59">
        <f>IF(COUNTA(G78:J78)&gt;0,1,0)</f>
        <v>0</v>
      </c>
      <c r="S78" s="59">
        <f>IF(COUNTA(L78:R78)&gt;0,1,0)</f>
        <v>0</v>
      </c>
      <c r="AC78" s="1"/>
    </row>
    <row r="79" spans="1:29" ht="12.75">
      <c r="A79" s="1">
        <v>103</v>
      </c>
      <c r="D79" s="1" t="s">
        <v>711</v>
      </c>
      <c r="F79" s="1" t="s">
        <v>91</v>
      </c>
      <c r="K79" s="59">
        <f>IF(COUNTA(G79:J79)&gt;0,1,0)</f>
        <v>0</v>
      </c>
      <c r="S79" s="59">
        <f>IF(COUNTA(L79:R79)&gt;0,1,0)</f>
        <v>0</v>
      </c>
      <c r="AC79" s="1"/>
    </row>
    <row r="80" spans="1:29" ht="12.75">
      <c r="A80" s="1">
        <v>105</v>
      </c>
      <c r="D80" s="1" t="s">
        <v>714</v>
      </c>
      <c r="F80" s="1" t="s">
        <v>91</v>
      </c>
      <c r="K80" s="59">
        <f>IF(COUNTA(G80:J80)&gt;0,1,0)</f>
        <v>0</v>
      </c>
      <c r="S80" s="59">
        <f>IF(COUNTA(L80:R80)&gt;0,1,0)</f>
        <v>0</v>
      </c>
      <c r="AC80" s="1"/>
    </row>
    <row r="81" spans="1:29" ht="12.75">
      <c r="A81" s="1">
        <v>106</v>
      </c>
      <c r="D81" s="1" t="s">
        <v>715</v>
      </c>
      <c r="F81" s="1" t="s">
        <v>91</v>
      </c>
      <c r="K81" s="59">
        <f>IF(COUNTA(G81:J81)&gt;0,1,0)</f>
        <v>0</v>
      </c>
      <c r="S81" s="59">
        <f>IF(COUNTA(L81:R81)&gt;0,1,0)</f>
        <v>0</v>
      </c>
      <c r="AC81" s="1"/>
    </row>
    <row r="82" spans="1:29" ht="12.75">
      <c r="A82" s="1">
        <v>107</v>
      </c>
      <c r="D82" s="1" t="s">
        <v>716</v>
      </c>
      <c r="F82" s="1" t="s">
        <v>594</v>
      </c>
      <c r="K82" s="59">
        <f>IF(COUNTA(G82:J82)&gt;0,1,0)</f>
        <v>0</v>
      </c>
      <c r="S82" s="59">
        <f>IF(COUNTA(L82:R82)&gt;0,1,0)</f>
        <v>0</v>
      </c>
      <c r="AC82" s="1"/>
    </row>
    <row r="83" spans="1:56" s="3" customFormat="1" ht="12.75">
      <c r="A83" s="1">
        <v>7</v>
      </c>
      <c r="B83" s="1"/>
      <c r="C83" s="62" t="s">
        <v>125</v>
      </c>
      <c r="D83" s="1" t="s">
        <v>395</v>
      </c>
      <c r="E83" s="1" t="s">
        <v>280</v>
      </c>
      <c r="F83" s="1" t="s">
        <v>283</v>
      </c>
      <c r="G83" s="1"/>
      <c r="H83" s="2"/>
      <c r="I83" s="1"/>
      <c r="J83" s="1"/>
      <c r="K83" s="59">
        <f>IF(COUNTA(G83:J83)&gt;0,1,0)</f>
        <v>0</v>
      </c>
      <c r="L83" s="1">
        <v>7</v>
      </c>
      <c r="M83" s="1">
        <v>7</v>
      </c>
      <c r="N83" s="1">
        <v>7</v>
      </c>
      <c r="O83" s="1">
        <v>7</v>
      </c>
      <c r="P83" s="1"/>
      <c r="Q83" s="2"/>
      <c r="R83" s="1">
        <v>7</v>
      </c>
      <c r="S83" s="59">
        <f>IF(COUNTA(L83:R83)&gt;0,1,0)</f>
        <v>1</v>
      </c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s="3" customFormat="1" ht="12.75">
      <c r="A84" s="1">
        <v>8</v>
      </c>
      <c r="B84" s="1" t="s">
        <v>699</v>
      </c>
      <c r="C84" s="1"/>
      <c r="D84" s="1" t="s">
        <v>396</v>
      </c>
      <c r="E84" s="1" t="s">
        <v>279</v>
      </c>
      <c r="F84" s="1" t="s">
        <v>283</v>
      </c>
      <c r="G84" s="1"/>
      <c r="H84" s="2"/>
      <c r="I84" s="1">
        <v>8</v>
      </c>
      <c r="J84" s="1">
        <v>8</v>
      </c>
      <c r="K84" s="59">
        <f>IF(COUNTA(G84:J84)&gt;0,1,0)</f>
        <v>1</v>
      </c>
      <c r="L84" s="1"/>
      <c r="M84" s="1"/>
      <c r="N84" s="1">
        <v>8</v>
      </c>
      <c r="O84" s="1">
        <v>8</v>
      </c>
      <c r="P84" s="1"/>
      <c r="Q84" s="2"/>
      <c r="R84" s="2"/>
      <c r="S84" s="59">
        <f>IF(COUNTA(L84:R84)&gt;0,1,0)</f>
        <v>1</v>
      </c>
      <c r="U84" s="1">
        <v>8</v>
      </c>
      <c r="V84" s="1">
        <v>8</v>
      </c>
      <c r="W84" s="1"/>
      <c r="X84" s="1">
        <v>8</v>
      </c>
      <c r="Y84" s="1">
        <v>8</v>
      </c>
      <c r="Z84" s="1"/>
      <c r="AA84" s="1">
        <v>8</v>
      </c>
      <c r="AB84" s="1">
        <v>8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s="3" customFormat="1" ht="12.75">
      <c r="A85" s="1">
        <v>12</v>
      </c>
      <c r="B85" s="1" t="s">
        <v>699</v>
      </c>
      <c r="C85" s="1" t="s">
        <v>704</v>
      </c>
      <c r="D85" s="1" t="s">
        <v>402</v>
      </c>
      <c r="E85" s="1" t="s">
        <v>280</v>
      </c>
      <c r="F85" s="1" t="s">
        <v>283</v>
      </c>
      <c r="G85" s="1"/>
      <c r="H85" s="2"/>
      <c r="I85" s="2"/>
      <c r="J85" s="1"/>
      <c r="K85" s="59">
        <f>IF(COUNTA(G85:J85)&gt;0,1,0)</f>
        <v>0</v>
      </c>
      <c r="L85" s="1"/>
      <c r="M85" s="1"/>
      <c r="N85" s="1">
        <v>12</v>
      </c>
      <c r="O85" s="1">
        <v>12</v>
      </c>
      <c r="P85" s="1"/>
      <c r="Q85" s="2"/>
      <c r="R85" s="2"/>
      <c r="S85" s="59">
        <f>IF(COUNTA(L85:R85)&gt;0,1,0)</f>
        <v>1</v>
      </c>
      <c r="U85" s="1"/>
      <c r="V85" s="1"/>
      <c r="W85" s="1"/>
      <c r="X85" s="1"/>
      <c r="Y85" s="1">
        <v>12</v>
      </c>
      <c r="Z85" s="1"/>
      <c r="AA85" s="1"/>
      <c r="AB85" s="1">
        <v>12</v>
      </c>
      <c r="AD85" s="1"/>
      <c r="AE85" s="1"/>
      <c r="AF85" s="1"/>
      <c r="AG85" s="1"/>
      <c r="AH85" s="1"/>
      <c r="AI85" s="1"/>
      <c r="AJ85" s="1"/>
      <c r="AK85" s="1">
        <v>12</v>
      </c>
      <c r="AL85" s="1"/>
      <c r="AM85" s="1"/>
      <c r="AO85" s="1"/>
      <c r="AP85" s="1"/>
      <c r="AQ85" s="1">
        <v>12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39" ht="12.75">
      <c r="A86" s="1">
        <v>22</v>
      </c>
      <c r="D86" s="1" t="s">
        <v>232</v>
      </c>
      <c r="E86" s="1" t="s">
        <v>279</v>
      </c>
      <c r="F86" s="1" t="s">
        <v>283</v>
      </c>
      <c r="H86" s="2"/>
      <c r="I86" s="1">
        <v>22</v>
      </c>
      <c r="J86" s="1">
        <v>22</v>
      </c>
      <c r="K86" s="59">
        <f>IF(COUNTA(G86:J86)&gt;0,1,0)</f>
        <v>1</v>
      </c>
      <c r="Q86" s="2"/>
      <c r="R86" s="2"/>
      <c r="S86" s="59">
        <f>IF(COUNTA(L86:R86)&gt;0,1,0)</f>
        <v>0</v>
      </c>
      <c r="U86" s="1">
        <v>22</v>
      </c>
      <c r="V86" s="1">
        <v>22</v>
      </c>
      <c r="Y86" s="1">
        <v>22</v>
      </c>
      <c r="AA86" s="1">
        <v>22</v>
      </c>
      <c r="AL86" s="1">
        <v>22</v>
      </c>
      <c r="AM86" s="1">
        <v>22</v>
      </c>
    </row>
    <row r="87" spans="1:56" s="3" customFormat="1" ht="12.75">
      <c r="A87" s="1">
        <v>26</v>
      </c>
      <c r="B87" s="1"/>
      <c r="C87" s="1" t="s">
        <v>127</v>
      </c>
      <c r="D87" s="1" t="s">
        <v>236</v>
      </c>
      <c r="E87" s="1" t="s">
        <v>280</v>
      </c>
      <c r="F87" s="1" t="s">
        <v>283</v>
      </c>
      <c r="G87" s="1"/>
      <c r="H87" s="2"/>
      <c r="I87" s="1">
        <v>26</v>
      </c>
      <c r="J87" s="2"/>
      <c r="K87" s="59">
        <f>IF(COUNTA(G87:J87)&gt;0,1,0)</f>
        <v>1</v>
      </c>
      <c r="L87" s="1">
        <v>26</v>
      </c>
      <c r="M87" s="1">
        <v>26</v>
      </c>
      <c r="N87" s="1">
        <v>26</v>
      </c>
      <c r="O87" s="1">
        <v>26</v>
      </c>
      <c r="P87" s="1">
        <v>26</v>
      </c>
      <c r="Q87" s="1">
        <v>26</v>
      </c>
      <c r="R87" s="1">
        <v>26</v>
      </c>
      <c r="S87" s="59">
        <f>IF(COUNTA(L87:R87)&gt;0,1,0)</f>
        <v>1</v>
      </c>
      <c r="U87" s="1">
        <v>26</v>
      </c>
      <c r="V87" s="1">
        <v>26</v>
      </c>
      <c r="W87" s="1"/>
      <c r="X87" s="1">
        <v>26</v>
      </c>
      <c r="Y87" s="1">
        <v>26</v>
      </c>
      <c r="Z87" s="1"/>
      <c r="AA87" s="1">
        <v>26</v>
      </c>
      <c r="AB87" s="1">
        <v>26</v>
      </c>
      <c r="AC87" s="3">
        <v>26</v>
      </c>
      <c r="AD87" s="1">
        <v>26</v>
      </c>
      <c r="AE87" s="1"/>
      <c r="AF87" s="1">
        <v>26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>
        <v>26</v>
      </c>
      <c r="AT87" s="1"/>
      <c r="AU87" s="1"/>
      <c r="AV87" s="1"/>
      <c r="AW87" s="1"/>
      <c r="AX87" s="1"/>
      <c r="AY87" s="1"/>
      <c r="AZ87" s="1">
        <v>26</v>
      </c>
      <c r="BA87" s="1"/>
      <c r="BB87" s="1"/>
      <c r="BC87" s="1"/>
      <c r="BD87" s="1"/>
    </row>
    <row r="88" spans="1:41" ht="12.75">
      <c r="A88" s="1">
        <v>27</v>
      </c>
      <c r="C88" s="1" t="s">
        <v>128</v>
      </c>
      <c r="D88" s="1" t="s">
        <v>239</v>
      </c>
      <c r="E88" s="1" t="s">
        <v>280</v>
      </c>
      <c r="F88" s="1" t="s">
        <v>283</v>
      </c>
      <c r="H88" s="2"/>
      <c r="I88" s="1">
        <v>27</v>
      </c>
      <c r="J88" s="2"/>
      <c r="K88" s="59">
        <f>IF(COUNTA(G88:J88)&gt;0,1,0)</f>
        <v>1</v>
      </c>
      <c r="Q88" s="2">
        <v>27</v>
      </c>
      <c r="R88" s="2"/>
      <c r="S88" s="59">
        <f>IF(COUNTA(L88:R88)&gt;0,1,0)</f>
        <v>1</v>
      </c>
      <c r="U88" s="1">
        <v>27</v>
      </c>
      <c r="V88" s="1">
        <v>27</v>
      </c>
      <c r="W88" s="1">
        <v>27</v>
      </c>
      <c r="X88" s="1">
        <v>27</v>
      </c>
      <c r="Y88" s="1">
        <v>27</v>
      </c>
      <c r="AA88" s="1">
        <v>27</v>
      </c>
      <c r="AB88" s="1">
        <v>27</v>
      </c>
      <c r="AG88" s="1">
        <v>27</v>
      </c>
      <c r="AL88" s="1">
        <v>27</v>
      </c>
      <c r="AM88" s="1">
        <v>27</v>
      </c>
      <c r="AO88" s="1">
        <v>27</v>
      </c>
    </row>
    <row r="89" spans="1:28" ht="12.75">
      <c r="A89" s="1">
        <v>28</v>
      </c>
      <c r="D89" s="1" t="s">
        <v>445</v>
      </c>
      <c r="E89" s="1" t="s">
        <v>280</v>
      </c>
      <c r="F89" s="1" t="s">
        <v>283</v>
      </c>
      <c r="H89" s="2"/>
      <c r="I89" s="1">
        <v>28</v>
      </c>
      <c r="J89" s="1">
        <v>28</v>
      </c>
      <c r="K89" s="59">
        <f>IF(COUNTA(G89:J89)&gt;0,1,0)</f>
        <v>1</v>
      </c>
      <c r="Q89" s="2"/>
      <c r="R89" s="2"/>
      <c r="S89" s="59">
        <f>IF(COUNTA(L89:R89)&gt;0,1,0)</f>
        <v>0</v>
      </c>
      <c r="U89" s="1">
        <v>28</v>
      </c>
      <c r="V89" s="1">
        <v>28</v>
      </c>
      <c r="Y89" s="1">
        <v>28</v>
      </c>
      <c r="AB89" s="1">
        <v>28</v>
      </c>
    </row>
    <row r="90" spans="1:19" ht="12.75">
      <c r="A90" s="1">
        <v>36</v>
      </c>
      <c r="C90" s="1" t="s">
        <v>566</v>
      </c>
      <c r="D90" s="1" t="s">
        <v>168</v>
      </c>
      <c r="E90" s="1" t="s">
        <v>279</v>
      </c>
      <c r="F90" s="1" t="s">
        <v>283</v>
      </c>
      <c r="K90" s="59">
        <f>IF(COUNTA(G90:J90)&gt;0,1,0)</f>
        <v>0</v>
      </c>
      <c r="L90" s="1">
        <v>36</v>
      </c>
      <c r="N90" s="1">
        <v>36</v>
      </c>
      <c r="O90" s="1">
        <v>36</v>
      </c>
      <c r="S90" s="59">
        <f>IF(COUNTA(L90:R90)&gt;0,1,0)</f>
        <v>1</v>
      </c>
    </row>
    <row r="91" spans="1:19" s="59" customFormat="1" ht="12.75">
      <c r="A91" s="59">
        <v>38</v>
      </c>
      <c r="B91" s="59" t="s">
        <v>699</v>
      </c>
      <c r="C91" s="59" t="s">
        <v>575</v>
      </c>
      <c r="D91" s="59" t="s">
        <v>173</v>
      </c>
      <c r="E91" s="59" t="s">
        <v>458</v>
      </c>
      <c r="F91" s="59" t="s">
        <v>283</v>
      </c>
      <c r="G91" s="61"/>
      <c r="K91" s="59">
        <f>IF(COUNTA(G91:J91)&gt;0,1,0)</f>
        <v>0</v>
      </c>
      <c r="L91" s="59">
        <v>38</v>
      </c>
      <c r="M91" s="59">
        <v>38</v>
      </c>
      <c r="N91" s="59">
        <v>38</v>
      </c>
      <c r="Q91" s="59">
        <v>38</v>
      </c>
      <c r="S91" s="59">
        <f>IF(COUNTA(L91:R91)&gt;0,1,0)</f>
        <v>1</v>
      </c>
    </row>
    <row r="92" spans="1:19" ht="12.75">
      <c r="A92" s="1">
        <v>40</v>
      </c>
      <c r="C92" s="1" t="s">
        <v>129</v>
      </c>
      <c r="D92" s="1" t="s">
        <v>362</v>
      </c>
      <c r="E92" s="1" t="s">
        <v>280</v>
      </c>
      <c r="F92" s="1" t="s">
        <v>283</v>
      </c>
      <c r="G92" s="59"/>
      <c r="K92" s="59">
        <f>IF(COUNTA(G92:J92)&gt;0,1,0)</f>
        <v>0</v>
      </c>
      <c r="L92" s="1">
        <v>40</v>
      </c>
      <c r="M92" s="1">
        <v>40</v>
      </c>
      <c r="N92" s="1">
        <v>40</v>
      </c>
      <c r="P92" s="1">
        <v>40</v>
      </c>
      <c r="Q92" s="1">
        <v>40</v>
      </c>
      <c r="R92" s="1">
        <v>40</v>
      </c>
      <c r="S92" s="59">
        <f>IF(COUNTA(L92:R92)&gt;0,1,0)</f>
        <v>1</v>
      </c>
    </row>
    <row r="93" spans="1:29" s="59" customFormat="1" ht="12.75">
      <c r="A93" s="59">
        <v>42</v>
      </c>
      <c r="C93" s="59" t="s">
        <v>130</v>
      </c>
      <c r="D93" s="59" t="s">
        <v>212</v>
      </c>
      <c r="E93" s="59" t="s">
        <v>280</v>
      </c>
      <c r="F93" s="59" t="s">
        <v>283</v>
      </c>
      <c r="K93" s="59">
        <f>IF(COUNTA(G93:J93)&gt;0,1,0)</f>
        <v>0</v>
      </c>
      <c r="M93" s="59">
        <v>42</v>
      </c>
      <c r="N93" s="59">
        <v>42</v>
      </c>
      <c r="Q93" s="59">
        <v>42</v>
      </c>
      <c r="R93" s="59">
        <v>42</v>
      </c>
      <c r="S93" s="59">
        <f>IF(COUNTA(L93:R93)&gt;0,1,0)</f>
        <v>1</v>
      </c>
      <c r="T93" s="61"/>
      <c r="AC93" s="61"/>
    </row>
    <row r="94" spans="1:35" ht="12.75">
      <c r="A94" s="1">
        <v>43</v>
      </c>
      <c r="D94" s="1" t="s">
        <v>497</v>
      </c>
      <c r="E94" s="1" t="s">
        <v>279</v>
      </c>
      <c r="F94" s="1" t="s">
        <v>283</v>
      </c>
      <c r="G94" s="59">
        <v>43</v>
      </c>
      <c r="H94" s="1">
        <v>43</v>
      </c>
      <c r="I94" s="1">
        <v>43</v>
      </c>
      <c r="K94" s="59">
        <f>IF(COUNTA(G94:J94)&gt;0,1,0)</f>
        <v>1</v>
      </c>
      <c r="Q94" s="1">
        <v>43</v>
      </c>
      <c r="R94" s="1">
        <v>43</v>
      </c>
      <c r="S94" s="59">
        <f>IF(COUNTA(L94:R94)&gt;0,1,0)</f>
        <v>1</v>
      </c>
      <c r="U94" s="1">
        <v>43</v>
      </c>
      <c r="V94" s="1">
        <v>43</v>
      </c>
      <c r="X94" s="1">
        <v>43</v>
      </c>
      <c r="Y94" s="1">
        <v>43</v>
      </c>
      <c r="AI94" s="1">
        <v>43</v>
      </c>
    </row>
    <row r="95" spans="1:32" ht="12.75">
      <c r="A95" s="1">
        <v>44</v>
      </c>
      <c r="D95" s="1" t="s">
        <v>213</v>
      </c>
      <c r="E95" s="1" t="s">
        <v>279</v>
      </c>
      <c r="F95" s="1" t="s">
        <v>283</v>
      </c>
      <c r="G95" s="59">
        <v>44</v>
      </c>
      <c r="H95" s="59"/>
      <c r="I95" s="1">
        <v>44</v>
      </c>
      <c r="K95" s="59">
        <f>IF(COUNTA(G95:J95)&gt;0,1,0)</f>
        <v>1</v>
      </c>
      <c r="Q95" s="1">
        <v>44</v>
      </c>
      <c r="S95" s="59">
        <f>IF(COUNTA(L95:R95)&gt;0,1,0)</f>
        <v>1</v>
      </c>
      <c r="AA95" s="1">
        <v>44</v>
      </c>
      <c r="AB95" s="1">
        <v>44</v>
      </c>
      <c r="AF95" s="1">
        <v>44</v>
      </c>
    </row>
    <row r="96" spans="1:24" ht="12.75">
      <c r="A96" s="1">
        <v>95</v>
      </c>
      <c r="C96" s="1" t="s">
        <v>696</v>
      </c>
      <c r="D96" s="1" t="s">
        <v>697</v>
      </c>
      <c r="F96" s="1" t="s">
        <v>283</v>
      </c>
      <c r="G96" s="59">
        <v>95</v>
      </c>
      <c r="K96" s="59">
        <f>IF(COUNTA(G96:J96)&gt;0,1,0)</f>
        <v>1</v>
      </c>
      <c r="L96" s="1">
        <v>95</v>
      </c>
      <c r="M96" s="1">
        <v>95</v>
      </c>
      <c r="Q96" s="1">
        <v>95</v>
      </c>
      <c r="R96" s="1">
        <v>95</v>
      </c>
      <c r="S96" s="59">
        <f>IF(COUNTA(L96:R96)&gt;0,1,0)</f>
        <v>1</v>
      </c>
      <c r="U96" s="1">
        <v>95</v>
      </c>
      <c r="V96" s="1">
        <v>95</v>
      </c>
      <c r="X96" s="1">
        <v>95</v>
      </c>
    </row>
    <row r="97" spans="1:29" ht="12.75">
      <c r="A97" s="1">
        <v>96</v>
      </c>
      <c r="D97" s="1" t="s">
        <v>705</v>
      </c>
      <c r="F97" s="1" t="s">
        <v>283</v>
      </c>
      <c r="K97" s="59">
        <f>IF(COUNTA(G97:J97)&gt;0,1,0)</f>
        <v>0</v>
      </c>
      <c r="S97" s="59">
        <f>IF(COUNTA(L97:R97)&gt;0,1,0)</f>
        <v>0</v>
      </c>
      <c r="T97" s="1"/>
      <c r="AC97" s="1"/>
    </row>
    <row r="98" spans="1:29" ht="12.75">
      <c r="A98" s="1">
        <v>100</v>
      </c>
      <c r="D98" s="1" t="s">
        <v>708</v>
      </c>
      <c r="F98" s="1" t="s">
        <v>283</v>
      </c>
      <c r="K98" s="59">
        <f>IF(COUNTA(G98:J98)&gt;0,1,0)</f>
        <v>0</v>
      </c>
      <c r="S98" s="59">
        <f>IF(COUNTA(L98:R98)&gt;0,1,0)</f>
        <v>0</v>
      </c>
      <c r="AC98" s="1"/>
    </row>
    <row r="99" spans="1:29" ht="12.75">
      <c r="A99" s="1">
        <v>101</v>
      </c>
      <c r="D99" s="1" t="s">
        <v>709</v>
      </c>
      <c r="F99" s="1" t="s">
        <v>283</v>
      </c>
      <c r="K99" s="59">
        <f>IF(COUNTA(G99:J99)&gt;0,1,0)</f>
        <v>0</v>
      </c>
      <c r="S99" s="59">
        <f>IF(COUNTA(L99:R99)&gt;0,1,0)</f>
        <v>0</v>
      </c>
      <c r="AC99" s="1"/>
    </row>
    <row r="100" spans="1:29" ht="12.75">
      <c r="A100" s="1">
        <v>102</v>
      </c>
      <c r="D100" s="1" t="s">
        <v>712</v>
      </c>
      <c r="F100" s="1" t="s">
        <v>718</v>
      </c>
      <c r="K100" s="59">
        <f>IF(COUNTA(G100:J100)&gt;0,1,0)</f>
        <v>0</v>
      </c>
      <c r="S100" s="59">
        <f>IF(COUNTA(L100:R100)&gt;0,1,0)</f>
        <v>0</v>
      </c>
      <c r="AC100" s="1"/>
    </row>
    <row r="101" spans="1:29" ht="12.75">
      <c r="A101" s="1">
        <v>104</v>
      </c>
      <c r="D101" s="1" t="s">
        <v>713</v>
      </c>
      <c r="F101" s="1" t="s">
        <v>718</v>
      </c>
      <c r="K101" s="59">
        <f>IF(COUNTA(G101:J101)&gt;0,1,0)</f>
        <v>0</v>
      </c>
      <c r="S101" s="59">
        <f>IF(COUNTA(L101:R101)&gt;0,1,0)</f>
        <v>0</v>
      </c>
      <c r="AC101" s="1"/>
    </row>
    <row r="102" spans="1:56" s="3" customFormat="1" ht="12.75">
      <c r="A102" s="1">
        <v>48</v>
      </c>
      <c r="B102" s="1"/>
      <c r="C102" s="1"/>
      <c r="D102" s="1" t="s">
        <v>219</v>
      </c>
      <c r="E102" s="1" t="s">
        <v>279</v>
      </c>
      <c r="F102" s="1" t="s">
        <v>220</v>
      </c>
      <c r="G102" s="1"/>
      <c r="H102" s="1"/>
      <c r="I102" s="1">
        <v>48</v>
      </c>
      <c r="J102" s="1">
        <v>48</v>
      </c>
      <c r="K102" s="59">
        <f>IF(COUNTA(G102:J102)&gt;0,1,0)</f>
        <v>1</v>
      </c>
      <c r="L102" s="1"/>
      <c r="M102" s="1"/>
      <c r="N102" s="1"/>
      <c r="O102" s="1"/>
      <c r="P102" s="1"/>
      <c r="Q102" s="1"/>
      <c r="R102" s="1"/>
      <c r="S102" s="59">
        <f>IF(COUNTA(L102:R102)&gt;0,1,0)</f>
        <v>0</v>
      </c>
      <c r="U102" s="1">
        <v>48</v>
      </c>
      <c r="X102" s="1">
        <v>48</v>
      </c>
      <c r="Y102" s="1">
        <v>48</v>
      </c>
      <c r="Z102" s="1"/>
      <c r="AA102" s="1">
        <v>48</v>
      </c>
      <c r="AD102" s="1"/>
      <c r="AE102" s="1"/>
      <c r="AF102" s="1"/>
      <c r="AG102" s="1"/>
      <c r="AH102" s="1"/>
      <c r="AI102" s="1"/>
      <c r="AJ102" s="1"/>
      <c r="AK102" s="1"/>
      <c r="AL102" s="1">
        <v>48</v>
      </c>
      <c r="AM102" s="1">
        <v>48</v>
      </c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s="3" customFormat="1" ht="12.75">
      <c r="A103" s="1">
        <v>66</v>
      </c>
      <c r="B103" s="1"/>
      <c r="C103" s="1"/>
      <c r="D103" s="1" t="s">
        <v>690</v>
      </c>
      <c r="E103" s="1"/>
      <c r="F103" s="1" t="s">
        <v>220</v>
      </c>
      <c r="G103" s="1"/>
      <c r="H103" s="1"/>
      <c r="I103" s="1">
        <v>66</v>
      </c>
      <c r="J103" s="1"/>
      <c r="K103" s="59">
        <f>IF(COUNTA(G103:J103)&gt;0,1,0)</f>
        <v>1</v>
      </c>
      <c r="L103" s="1"/>
      <c r="M103" s="1"/>
      <c r="N103" s="1"/>
      <c r="O103" s="1"/>
      <c r="P103" s="1"/>
      <c r="Q103" s="1"/>
      <c r="R103" s="1"/>
      <c r="S103" s="59">
        <f>IF(COUNTA(L103:R103)&gt;0,1,0)</f>
        <v>0</v>
      </c>
      <c r="U103" s="1">
        <v>66</v>
      </c>
      <c r="V103" s="1">
        <v>66</v>
      </c>
      <c r="W103" s="1"/>
      <c r="X103" s="1">
        <v>66</v>
      </c>
      <c r="Y103" s="1">
        <v>66</v>
      </c>
      <c r="Z103" s="1"/>
      <c r="AA103" s="1">
        <v>66</v>
      </c>
      <c r="AB103" s="1"/>
      <c r="AD103" s="1">
        <v>66</v>
      </c>
      <c r="AE103" s="1">
        <v>66</v>
      </c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29" ht="12.75">
      <c r="A104" s="1">
        <v>108</v>
      </c>
      <c r="D104" s="1" t="s">
        <v>717</v>
      </c>
      <c r="F104" s="1" t="s">
        <v>220</v>
      </c>
      <c r="K104" s="59">
        <f>IF(COUNTA(G104:J104)&gt;0,1,0)</f>
        <v>0</v>
      </c>
      <c r="S104" s="59">
        <f>IF(COUNTA(L104:R104)&gt;0,1,0)</f>
        <v>0</v>
      </c>
      <c r="AC104" s="1"/>
    </row>
    <row r="105" spans="4:37" s="80" customFormat="1" ht="12.75">
      <c r="D105" s="80" t="s">
        <v>87</v>
      </c>
      <c r="T105" s="81"/>
      <c r="U105" s="80">
        <f>COUNTA(U2:U104)</f>
        <v>46</v>
      </c>
      <c r="V105" s="80">
        <f aca="true" t="shared" si="0" ref="V105:AK105">COUNTA(V2:V104)</f>
        <v>39</v>
      </c>
      <c r="W105" s="80">
        <f t="shared" si="0"/>
        <v>17</v>
      </c>
      <c r="X105" s="80">
        <f t="shared" si="0"/>
        <v>39</v>
      </c>
      <c r="Y105" s="80">
        <f t="shared" si="0"/>
        <v>37</v>
      </c>
      <c r="Z105" s="80">
        <f t="shared" si="0"/>
        <v>11</v>
      </c>
      <c r="AA105" s="80">
        <f t="shared" si="0"/>
        <v>34</v>
      </c>
      <c r="AB105" s="80">
        <f t="shared" si="0"/>
        <v>18</v>
      </c>
      <c r="AC105" s="80">
        <f t="shared" si="0"/>
        <v>10</v>
      </c>
      <c r="AD105" s="80">
        <f t="shared" si="0"/>
        <v>6</v>
      </c>
      <c r="AE105" s="80">
        <f t="shared" si="0"/>
        <v>17</v>
      </c>
      <c r="AF105" s="80">
        <f t="shared" si="0"/>
        <v>3</v>
      </c>
      <c r="AG105" s="80">
        <f t="shared" si="0"/>
        <v>2</v>
      </c>
      <c r="AH105" s="80">
        <f t="shared" si="0"/>
        <v>3</v>
      </c>
      <c r="AI105" s="80">
        <f t="shared" si="0"/>
        <v>1</v>
      </c>
      <c r="AJ105" s="80">
        <f t="shared" si="0"/>
        <v>1</v>
      </c>
      <c r="AK105" s="80">
        <f t="shared" si="0"/>
        <v>3</v>
      </c>
    </row>
    <row r="107" spans="4:37" ht="12.75">
      <c r="D107" s="1" t="s">
        <v>291</v>
      </c>
      <c r="F107" s="1">
        <f>COUNTA(F2:F19)</f>
        <v>18</v>
      </c>
      <c r="G107" s="1">
        <f>COUNTA(G2:G19)</f>
        <v>1</v>
      </c>
      <c r="H107" s="1">
        <f>COUNTA(H2:H19)</f>
        <v>1</v>
      </c>
      <c r="I107" s="1">
        <f>COUNTA(I2:I19)</f>
        <v>7</v>
      </c>
      <c r="J107" s="1">
        <f>COUNTA(J2:J19)</f>
        <v>0</v>
      </c>
      <c r="K107" s="1">
        <f>SUM(K2:K19)</f>
        <v>7</v>
      </c>
      <c r="L107" s="1">
        <f aca="true" t="shared" si="1" ref="L107:R107">COUNTA(L2:L19)</f>
        <v>0</v>
      </c>
      <c r="M107" s="1">
        <f t="shared" si="1"/>
        <v>0</v>
      </c>
      <c r="N107" s="1">
        <f t="shared" si="1"/>
        <v>8</v>
      </c>
      <c r="O107" s="1">
        <f t="shared" si="1"/>
        <v>1</v>
      </c>
      <c r="P107" s="1">
        <f t="shared" si="1"/>
        <v>0</v>
      </c>
      <c r="Q107" s="1">
        <f t="shared" si="1"/>
        <v>1</v>
      </c>
      <c r="R107" s="1">
        <f t="shared" si="1"/>
        <v>1</v>
      </c>
      <c r="S107" s="1">
        <f>SUM(S2:S19)</f>
        <v>10</v>
      </c>
      <c r="U107" s="1">
        <f aca="true" t="shared" si="2" ref="U107:AK107">COUNTA(U2:U19)</f>
        <v>9</v>
      </c>
      <c r="V107" s="1">
        <f t="shared" si="2"/>
        <v>7</v>
      </c>
      <c r="W107" s="1">
        <f t="shared" si="2"/>
        <v>3</v>
      </c>
      <c r="X107" s="1">
        <f t="shared" si="2"/>
        <v>7</v>
      </c>
      <c r="Y107" s="1">
        <f t="shared" si="2"/>
        <v>5</v>
      </c>
      <c r="Z107" s="1">
        <f t="shared" si="2"/>
        <v>5</v>
      </c>
      <c r="AA107" s="1">
        <f t="shared" si="2"/>
        <v>4</v>
      </c>
      <c r="AB107" s="1">
        <f t="shared" si="2"/>
        <v>1</v>
      </c>
      <c r="AC107" s="1">
        <f t="shared" si="2"/>
        <v>1</v>
      </c>
      <c r="AD107" s="1">
        <f t="shared" si="2"/>
        <v>1</v>
      </c>
      <c r="AE107" s="1">
        <f t="shared" si="2"/>
        <v>2</v>
      </c>
      <c r="AF107" s="1">
        <f t="shared" si="2"/>
        <v>0</v>
      </c>
      <c r="AG107" s="1">
        <f t="shared" si="2"/>
        <v>0</v>
      </c>
      <c r="AH107" s="1">
        <f t="shared" si="2"/>
        <v>0</v>
      </c>
      <c r="AI107" s="1">
        <f t="shared" si="2"/>
        <v>0</v>
      </c>
      <c r="AJ107" s="1">
        <f t="shared" si="2"/>
        <v>0</v>
      </c>
      <c r="AK107" s="1">
        <f t="shared" si="2"/>
        <v>0</v>
      </c>
    </row>
    <row r="108" spans="4:37" ht="12.75">
      <c r="D108" s="1" t="s">
        <v>526</v>
      </c>
      <c r="F108" s="1">
        <f>COUNTA(F20:F25)</f>
        <v>6</v>
      </c>
      <c r="G108" s="1">
        <f>COUNTA(G20:G25)</f>
        <v>0</v>
      </c>
      <c r="H108" s="1">
        <f>COUNTA(H20:H25)</f>
        <v>0</v>
      </c>
      <c r="I108" s="1">
        <f>COUNTA(I20:I25)</f>
        <v>6</v>
      </c>
      <c r="J108" s="1">
        <f>COUNTA(J20:J25)</f>
        <v>0</v>
      </c>
      <c r="K108" s="1">
        <f>SUM(K20:K25)</f>
        <v>6</v>
      </c>
      <c r="L108" s="1">
        <f aca="true" t="shared" si="3" ref="L108:R108">COUNTA(L20:L25)</f>
        <v>0</v>
      </c>
      <c r="M108" s="1">
        <f t="shared" si="3"/>
        <v>0</v>
      </c>
      <c r="N108" s="1">
        <f t="shared" si="3"/>
        <v>2</v>
      </c>
      <c r="O108" s="1">
        <f t="shared" si="3"/>
        <v>0</v>
      </c>
      <c r="P108" s="1">
        <f t="shared" si="3"/>
        <v>0</v>
      </c>
      <c r="Q108" s="1">
        <f t="shared" si="3"/>
        <v>0</v>
      </c>
      <c r="R108" s="1">
        <f t="shared" si="3"/>
        <v>0</v>
      </c>
      <c r="S108" s="1">
        <f>SUM(S20:S25)</f>
        <v>2</v>
      </c>
      <c r="U108" s="1">
        <f aca="true" t="shared" si="4" ref="U108:AK108">COUNTA(U20:U25)</f>
        <v>4</v>
      </c>
      <c r="V108" s="1">
        <f t="shared" si="4"/>
        <v>3</v>
      </c>
      <c r="W108" s="1">
        <f t="shared" si="4"/>
        <v>2</v>
      </c>
      <c r="X108" s="1">
        <f t="shared" si="4"/>
        <v>5</v>
      </c>
      <c r="Y108" s="1">
        <f t="shared" si="4"/>
        <v>4</v>
      </c>
      <c r="Z108" s="1">
        <f t="shared" si="4"/>
        <v>2</v>
      </c>
      <c r="AA108" s="1">
        <f t="shared" si="4"/>
        <v>4</v>
      </c>
      <c r="AB108" s="1">
        <f t="shared" si="4"/>
        <v>2</v>
      </c>
      <c r="AC108" s="1">
        <f t="shared" si="4"/>
        <v>1</v>
      </c>
      <c r="AD108" s="1">
        <f t="shared" si="4"/>
        <v>0</v>
      </c>
      <c r="AE108" s="1">
        <f t="shared" si="4"/>
        <v>1</v>
      </c>
      <c r="AF108" s="1">
        <f t="shared" si="4"/>
        <v>0</v>
      </c>
      <c r="AG108" s="1">
        <f t="shared" si="4"/>
        <v>0</v>
      </c>
      <c r="AH108" s="1">
        <f t="shared" si="4"/>
        <v>0</v>
      </c>
      <c r="AI108" s="1">
        <f t="shared" si="4"/>
        <v>0</v>
      </c>
      <c r="AJ108" s="1">
        <f t="shared" si="4"/>
        <v>0</v>
      </c>
      <c r="AK108" s="1">
        <f t="shared" si="4"/>
        <v>1</v>
      </c>
    </row>
    <row r="109" spans="4:37" ht="12.75">
      <c r="D109" s="1" t="s">
        <v>466</v>
      </c>
      <c r="F109" s="1">
        <f>COUNTA(F26:F50)</f>
        <v>25</v>
      </c>
      <c r="G109" s="1">
        <f>COUNTA(G26:G50)</f>
        <v>1</v>
      </c>
      <c r="H109" s="1">
        <f>COUNTA(H26:H50)</f>
        <v>0</v>
      </c>
      <c r="I109" s="1">
        <f>COUNTA(I26:I50)</f>
        <v>19</v>
      </c>
      <c r="J109" s="1">
        <f>COUNTA(J26:J50)</f>
        <v>2</v>
      </c>
      <c r="K109" s="1">
        <f>SUM(K26:K50)</f>
        <v>20</v>
      </c>
      <c r="L109" s="1">
        <f aca="true" t="shared" si="5" ref="L109:R109">COUNTA(L26:L50)</f>
        <v>2</v>
      </c>
      <c r="M109" s="1">
        <f t="shared" si="5"/>
        <v>4</v>
      </c>
      <c r="N109" s="1">
        <f t="shared" si="5"/>
        <v>12</v>
      </c>
      <c r="O109" s="1">
        <f t="shared" si="5"/>
        <v>4</v>
      </c>
      <c r="P109" s="1">
        <f t="shared" si="5"/>
        <v>1</v>
      </c>
      <c r="Q109" s="1">
        <f t="shared" si="5"/>
        <v>1</v>
      </c>
      <c r="R109" s="1">
        <f t="shared" si="5"/>
        <v>5</v>
      </c>
      <c r="S109" s="1">
        <f>SUM(S26:S50)</f>
        <v>15</v>
      </c>
      <c r="U109" s="1">
        <f aca="true" t="shared" si="6" ref="U109:AK109">COUNTA(U26:U50)</f>
        <v>18</v>
      </c>
      <c r="V109" s="1">
        <f t="shared" si="6"/>
        <v>15</v>
      </c>
      <c r="W109" s="1">
        <f t="shared" si="6"/>
        <v>6</v>
      </c>
      <c r="X109" s="1">
        <f t="shared" si="6"/>
        <v>15</v>
      </c>
      <c r="Y109" s="1">
        <f t="shared" si="6"/>
        <v>13</v>
      </c>
      <c r="Z109" s="1">
        <f t="shared" si="6"/>
        <v>0</v>
      </c>
      <c r="AA109" s="1">
        <f t="shared" si="6"/>
        <v>11</v>
      </c>
      <c r="AB109" s="1">
        <f t="shared" si="6"/>
        <v>1</v>
      </c>
      <c r="AC109" s="1">
        <f t="shared" si="6"/>
        <v>5</v>
      </c>
      <c r="AD109" s="1">
        <f t="shared" si="6"/>
        <v>1</v>
      </c>
      <c r="AE109" s="1">
        <f t="shared" si="6"/>
        <v>13</v>
      </c>
      <c r="AF109" s="1">
        <f t="shared" si="6"/>
        <v>0</v>
      </c>
      <c r="AG109" s="1">
        <f t="shared" si="6"/>
        <v>0</v>
      </c>
      <c r="AH109" s="1">
        <f t="shared" si="6"/>
        <v>0</v>
      </c>
      <c r="AI109" s="1">
        <f t="shared" si="6"/>
        <v>0</v>
      </c>
      <c r="AJ109" s="1">
        <f t="shared" si="6"/>
        <v>0</v>
      </c>
      <c r="AK109" s="1">
        <f t="shared" si="6"/>
        <v>1</v>
      </c>
    </row>
    <row r="110" spans="4:37" ht="12.75">
      <c r="D110" s="1" t="s">
        <v>26</v>
      </c>
      <c r="F110" s="1">
        <f>COUNTA(F51:F61)</f>
        <v>11</v>
      </c>
      <c r="G110" s="1">
        <f>COUNTA(G51:G61)</f>
        <v>1</v>
      </c>
      <c r="H110" s="1">
        <f>COUNTA(H51:H61)</f>
        <v>1</v>
      </c>
      <c r="I110" s="1">
        <f>COUNTA(I51:I61)</f>
        <v>5</v>
      </c>
      <c r="J110" s="1">
        <f>COUNTA(J51:J61)</f>
        <v>0</v>
      </c>
      <c r="K110" s="1">
        <f>SUM(K51:K61)</f>
        <v>5</v>
      </c>
      <c r="L110" s="1">
        <f aca="true" t="shared" si="7" ref="L110:R110">COUNTA(L51:L61)</f>
        <v>3</v>
      </c>
      <c r="M110" s="1">
        <f t="shared" si="7"/>
        <v>3</v>
      </c>
      <c r="N110" s="1">
        <f t="shared" si="7"/>
        <v>10</v>
      </c>
      <c r="O110" s="1">
        <f t="shared" si="7"/>
        <v>4</v>
      </c>
      <c r="P110" s="1">
        <f t="shared" si="7"/>
        <v>2</v>
      </c>
      <c r="Q110" s="1">
        <f t="shared" si="7"/>
        <v>1</v>
      </c>
      <c r="R110" s="1">
        <f t="shared" si="7"/>
        <v>5</v>
      </c>
      <c r="S110" s="1">
        <f>SUM(S51:S61)</f>
        <v>11</v>
      </c>
      <c r="U110" s="1">
        <f aca="true" t="shared" si="8" ref="U110:AK110">COUNTA(U51:U61)</f>
        <v>5</v>
      </c>
      <c r="V110" s="1">
        <f t="shared" si="8"/>
        <v>5</v>
      </c>
      <c r="W110" s="1">
        <f t="shared" si="8"/>
        <v>4</v>
      </c>
      <c r="X110" s="1">
        <f t="shared" si="8"/>
        <v>4</v>
      </c>
      <c r="Y110" s="1">
        <f t="shared" si="8"/>
        <v>4</v>
      </c>
      <c r="Z110" s="1">
        <f t="shared" si="8"/>
        <v>4</v>
      </c>
      <c r="AA110" s="1">
        <f t="shared" si="8"/>
        <v>5</v>
      </c>
      <c r="AB110" s="1">
        <f t="shared" si="8"/>
        <v>5</v>
      </c>
      <c r="AC110" s="1">
        <f t="shared" si="8"/>
        <v>2</v>
      </c>
      <c r="AD110" s="1">
        <f t="shared" si="8"/>
        <v>1</v>
      </c>
      <c r="AE110" s="1">
        <f t="shared" si="8"/>
        <v>0</v>
      </c>
      <c r="AF110" s="1">
        <f t="shared" si="8"/>
        <v>1</v>
      </c>
      <c r="AG110" s="1">
        <f t="shared" si="8"/>
        <v>1</v>
      </c>
      <c r="AH110" s="1">
        <f t="shared" si="8"/>
        <v>3</v>
      </c>
      <c r="AI110" s="1">
        <f t="shared" si="8"/>
        <v>0</v>
      </c>
      <c r="AJ110" s="1">
        <f t="shared" si="8"/>
        <v>1</v>
      </c>
      <c r="AK110" s="1">
        <f t="shared" si="8"/>
        <v>0</v>
      </c>
    </row>
    <row r="111" spans="4:37" ht="12.75">
      <c r="D111" s="1" t="s">
        <v>208</v>
      </c>
      <c r="F111" s="1">
        <f>COUNTA(F62:F82)</f>
        <v>21</v>
      </c>
      <c r="G111" s="1">
        <f>COUNTA(G62:G82)</f>
        <v>0</v>
      </c>
      <c r="H111" s="1">
        <f>COUNTA(H62:H82)</f>
        <v>0</v>
      </c>
      <c r="I111" s="1">
        <f>COUNTA(I62:I82)</f>
        <v>3</v>
      </c>
      <c r="J111" s="1">
        <f>COUNTA(J62:J82)</f>
        <v>2</v>
      </c>
      <c r="K111" s="1">
        <f>SUM(K62:K82)</f>
        <v>3</v>
      </c>
      <c r="L111" s="1">
        <f>COUNTA(L62:L82)</f>
        <v>7</v>
      </c>
      <c r="M111" s="1">
        <f>COUNTA(M62:M82)</f>
        <v>5</v>
      </c>
      <c r="N111" s="1">
        <f>COUNTA(N62:N82)</f>
        <v>10</v>
      </c>
      <c r="O111" s="1">
        <f>COUNTA(O62:O82)</f>
        <v>7</v>
      </c>
      <c r="P111" s="1">
        <f>COUNTA(P62:P82)</f>
        <v>3</v>
      </c>
      <c r="Q111" s="1">
        <f>COUNTA(Q62:Q82)</f>
        <v>6</v>
      </c>
      <c r="R111" s="1">
        <f>COUNTA(R62:R82)</f>
        <v>7</v>
      </c>
      <c r="S111" s="1">
        <f>SUM(S62:S82)</f>
        <v>12</v>
      </c>
      <c r="U111" s="1">
        <f>COUNTA(U62:U82)</f>
        <v>1</v>
      </c>
      <c r="V111" s="1">
        <f>COUNTA(V62:V82)</f>
        <v>1</v>
      </c>
      <c r="W111" s="1">
        <f>COUNTA(W62:W82)</f>
        <v>1</v>
      </c>
      <c r="X111" s="1">
        <f>COUNTA(X62:X82)</f>
        <v>1</v>
      </c>
      <c r="Y111" s="1">
        <f>COUNTA(Y62:Y82)</f>
        <v>2</v>
      </c>
      <c r="Z111" s="1">
        <f>COUNTA(Z62:Z82)</f>
        <v>0</v>
      </c>
      <c r="AA111" s="1">
        <f>COUNTA(AA62:AA82)</f>
        <v>3</v>
      </c>
      <c r="AB111" s="1">
        <f>COUNTA(AB62:AB82)</f>
        <v>3</v>
      </c>
      <c r="AC111" s="1">
        <f>COUNTA(AC62:AC82)</f>
        <v>0</v>
      </c>
      <c r="AD111" s="1">
        <f>COUNTA(AD62:AD82)</f>
        <v>1</v>
      </c>
      <c r="AE111" s="1">
        <f>COUNTA(AE62:AE82)</f>
        <v>0</v>
      </c>
      <c r="AF111" s="1">
        <f>COUNTA(AF62:AF82)</f>
        <v>0</v>
      </c>
      <c r="AG111" s="1">
        <f>COUNTA(AG62:AG82)</f>
        <v>0</v>
      </c>
      <c r="AH111" s="1">
        <f>COUNTA(AH62:AH82)</f>
        <v>0</v>
      </c>
      <c r="AI111" s="1">
        <f>COUNTA(AI62:AI82)</f>
        <v>0</v>
      </c>
      <c r="AJ111" s="1">
        <f>COUNTA(AJ62:AJ82)</f>
        <v>0</v>
      </c>
      <c r="AK111" s="1">
        <f>COUNTA(AK62:AK82)</f>
        <v>0</v>
      </c>
    </row>
    <row r="112" spans="4:37" ht="12.75">
      <c r="D112" s="1" t="s">
        <v>283</v>
      </c>
      <c r="F112" s="1">
        <f>COUNTA(F83:F101)</f>
        <v>19</v>
      </c>
      <c r="G112" s="1">
        <f>COUNTA(G83:G101)</f>
        <v>3</v>
      </c>
      <c r="H112" s="1">
        <f>COUNTA(H83:H101)</f>
        <v>1</v>
      </c>
      <c r="I112" s="1">
        <f>COUNTA(I83:I101)</f>
        <v>7</v>
      </c>
      <c r="J112" s="1">
        <f>COUNTA(J83:J101)</f>
        <v>3</v>
      </c>
      <c r="K112" s="1">
        <f>SUM(K83:K101)</f>
        <v>8</v>
      </c>
      <c r="L112" s="1">
        <f aca="true" t="shared" si="9" ref="L112:R112">COUNTA(L83:L101)</f>
        <v>6</v>
      </c>
      <c r="M112" s="1">
        <f t="shared" si="9"/>
        <v>6</v>
      </c>
      <c r="N112" s="1">
        <f t="shared" si="9"/>
        <v>8</v>
      </c>
      <c r="O112" s="1">
        <f t="shared" si="9"/>
        <v>5</v>
      </c>
      <c r="P112" s="1">
        <f t="shared" si="9"/>
        <v>2</v>
      </c>
      <c r="Q112" s="1">
        <f t="shared" si="9"/>
        <v>8</v>
      </c>
      <c r="R112" s="1">
        <f t="shared" si="9"/>
        <v>6</v>
      </c>
      <c r="S112" s="1">
        <f>SUM(S83:S101)</f>
        <v>12</v>
      </c>
      <c r="U112" s="1">
        <f aca="true" t="shared" si="10" ref="U112:AK112">COUNTA(U83:U101)</f>
        <v>7</v>
      </c>
      <c r="V112" s="1">
        <f t="shared" si="10"/>
        <v>7</v>
      </c>
      <c r="W112" s="1">
        <f t="shared" si="10"/>
        <v>1</v>
      </c>
      <c r="X112" s="1">
        <f t="shared" si="10"/>
        <v>5</v>
      </c>
      <c r="Y112" s="1">
        <f t="shared" si="10"/>
        <v>7</v>
      </c>
      <c r="Z112" s="1">
        <f t="shared" si="10"/>
        <v>0</v>
      </c>
      <c r="AA112" s="1">
        <f t="shared" si="10"/>
        <v>5</v>
      </c>
      <c r="AB112" s="1">
        <f t="shared" si="10"/>
        <v>6</v>
      </c>
      <c r="AC112" s="1">
        <f t="shared" si="10"/>
        <v>1</v>
      </c>
      <c r="AD112" s="1">
        <f t="shared" si="10"/>
        <v>1</v>
      </c>
      <c r="AE112" s="1">
        <f t="shared" si="10"/>
        <v>0</v>
      </c>
      <c r="AF112" s="1">
        <f t="shared" si="10"/>
        <v>2</v>
      </c>
      <c r="AG112" s="1">
        <f t="shared" si="10"/>
        <v>1</v>
      </c>
      <c r="AH112" s="1">
        <f t="shared" si="10"/>
        <v>0</v>
      </c>
      <c r="AI112" s="1">
        <f t="shared" si="10"/>
        <v>1</v>
      </c>
      <c r="AJ112" s="1">
        <f t="shared" si="10"/>
        <v>0</v>
      </c>
      <c r="AK112" s="1">
        <f t="shared" si="10"/>
        <v>1</v>
      </c>
    </row>
    <row r="113" spans="4:37" ht="12.75">
      <c r="D113" s="1" t="s">
        <v>220</v>
      </c>
      <c r="F113" s="1">
        <f>COUNTA(F102:F104)</f>
        <v>3</v>
      </c>
      <c r="G113" s="1">
        <f>COUNTA(G102:G104)</f>
        <v>0</v>
      </c>
      <c r="H113" s="1">
        <f>COUNTA(H102:H104)</f>
        <v>0</v>
      </c>
      <c r="I113" s="1">
        <f>COUNTA(I102:I104)</f>
        <v>2</v>
      </c>
      <c r="J113" s="1">
        <f>COUNTA(J102:J104)</f>
        <v>1</v>
      </c>
      <c r="K113" s="1">
        <f>SUM(K102:K104)</f>
        <v>2</v>
      </c>
      <c r="L113" s="1">
        <f aca="true" t="shared" si="11" ref="L113:R113">COUNTA(L102:L104)</f>
        <v>0</v>
      </c>
      <c r="M113" s="1">
        <f t="shared" si="11"/>
        <v>0</v>
      </c>
      <c r="N113" s="1">
        <f t="shared" si="11"/>
        <v>0</v>
      </c>
      <c r="O113" s="1">
        <f t="shared" si="11"/>
        <v>0</v>
      </c>
      <c r="P113" s="1">
        <f t="shared" si="11"/>
        <v>0</v>
      </c>
      <c r="Q113" s="1">
        <f t="shared" si="11"/>
        <v>0</v>
      </c>
      <c r="R113" s="1">
        <f t="shared" si="11"/>
        <v>0</v>
      </c>
      <c r="S113" s="1">
        <f>SUM(S102:S104)</f>
        <v>0</v>
      </c>
      <c r="U113" s="1">
        <f aca="true" t="shared" si="12" ref="U113:AK113">COUNTA(U102:U104)</f>
        <v>2</v>
      </c>
      <c r="V113" s="1">
        <f t="shared" si="12"/>
        <v>1</v>
      </c>
      <c r="W113" s="1">
        <f t="shared" si="12"/>
        <v>0</v>
      </c>
      <c r="X113" s="1">
        <f t="shared" si="12"/>
        <v>2</v>
      </c>
      <c r="Y113" s="1">
        <f t="shared" si="12"/>
        <v>2</v>
      </c>
      <c r="Z113" s="1">
        <f t="shared" si="12"/>
        <v>0</v>
      </c>
      <c r="AA113" s="1">
        <f t="shared" si="12"/>
        <v>2</v>
      </c>
      <c r="AB113" s="1">
        <f t="shared" si="12"/>
        <v>0</v>
      </c>
      <c r="AC113" s="1">
        <f t="shared" si="12"/>
        <v>0</v>
      </c>
      <c r="AD113" s="1">
        <f t="shared" si="12"/>
        <v>1</v>
      </c>
      <c r="AE113" s="1">
        <f t="shared" si="12"/>
        <v>1</v>
      </c>
      <c r="AF113" s="1">
        <f t="shared" si="12"/>
        <v>0</v>
      </c>
      <c r="AG113" s="1">
        <f t="shared" si="12"/>
        <v>0</v>
      </c>
      <c r="AH113" s="1">
        <f t="shared" si="12"/>
        <v>0</v>
      </c>
      <c r="AI113" s="1">
        <f t="shared" si="12"/>
        <v>0</v>
      </c>
      <c r="AJ113" s="1">
        <f t="shared" si="12"/>
        <v>0</v>
      </c>
      <c r="AK113" s="1">
        <f t="shared" si="12"/>
        <v>0</v>
      </c>
    </row>
    <row r="114" spans="4:37" ht="12.75">
      <c r="D114" s="1" t="s">
        <v>83</v>
      </c>
      <c r="F114" s="1">
        <f>SUM(F107:F113)</f>
        <v>103</v>
      </c>
      <c r="G114" s="1">
        <f>SUM(G107:G113)</f>
        <v>6</v>
      </c>
      <c r="H114" s="1">
        <f>SUM(H107:H113)</f>
        <v>3</v>
      </c>
      <c r="I114" s="1">
        <f>SUM(I107:I113)</f>
        <v>49</v>
      </c>
      <c r="J114" s="1">
        <f>SUM(J107:J113)</f>
        <v>8</v>
      </c>
      <c r="K114" s="1">
        <f>SUM(K107:K113)</f>
        <v>51</v>
      </c>
      <c r="L114" s="1">
        <f>SUM(L107:L113)</f>
        <v>18</v>
      </c>
      <c r="M114" s="1">
        <f>SUM(M107:M113)</f>
        <v>18</v>
      </c>
      <c r="N114" s="1">
        <f>SUM(N107:N113)</f>
        <v>50</v>
      </c>
      <c r="O114" s="1">
        <f>SUM(O107:O113)</f>
        <v>21</v>
      </c>
      <c r="P114" s="1">
        <f>SUM(P107:P113)</f>
        <v>8</v>
      </c>
      <c r="Q114" s="1">
        <f>SUM(Q107:Q113)</f>
        <v>17</v>
      </c>
      <c r="R114" s="1">
        <f>SUM(R107:R113)</f>
        <v>24</v>
      </c>
      <c r="S114" s="1">
        <f>SUM(S107:S113)</f>
        <v>62</v>
      </c>
      <c r="U114" s="1">
        <f>SUM(U107:U113)</f>
        <v>46</v>
      </c>
      <c r="V114" s="1">
        <f>SUM(V107:V113)</f>
        <v>39</v>
      </c>
      <c r="W114" s="1">
        <f>SUM(W107:W113)</f>
        <v>17</v>
      </c>
      <c r="X114" s="1">
        <f>SUM(X107:X113)</f>
        <v>39</v>
      </c>
      <c r="Y114" s="1">
        <f>SUM(Y107:Y113)</f>
        <v>37</v>
      </c>
      <c r="Z114" s="1">
        <f>SUM(Z107:Z113)</f>
        <v>11</v>
      </c>
      <c r="AA114" s="1">
        <f>SUM(AA107:AA113)</f>
        <v>34</v>
      </c>
      <c r="AB114" s="1">
        <f>SUM(AB107:AB113)</f>
        <v>18</v>
      </c>
      <c r="AC114" s="1">
        <f>SUM(AC107:AC113)</f>
        <v>10</v>
      </c>
      <c r="AD114" s="1">
        <f>SUM(AD107:AD113)</f>
        <v>6</v>
      </c>
      <c r="AE114" s="1">
        <f>SUM(AE107:AE113)</f>
        <v>17</v>
      </c>
      <c r="AF114" s="1">
        <f>SUM(AF107:AF113)</f>
        <v>3</v>
      </c>
      <c r="AG114" s="1">
        <f>SUM(AG107:AG113)</f>
        <v>2</v>
      </c>
      <c r="AH114" s="1">
        <f>SUM(AH107:AH113)</f>
        <v>3</v>
      </c>
      <c r="AI114" s="1">
        <f>SUM(AI107:AI113)</f>
        <v>1</v>
      </c>
      <c r="AJ114" s="1">
        <f>SUM(AJ107:AJ113)</f>
        <v>1</v>
      </c>
      <c r="AK114" s="1">
        <f>SUM(AK107:AK113)</f>
        <v>3</v>
      </c>
    </row>
    <row r="115" spans="4:37" ht="12.75">
      <c r="D115" s="1" t="s">
        <v>507</v>
      </c>
      <c r="F115" s="1">
        <f>SUM(F113,F111,F110,F109,F107)</f>
        <v>78</v>
      </c>
      <c r="G115" s="1">
        <f>SUM(G113,G111,G110,G109,G107)</f>
        <v>3</v>
      </c>
      <c r="H115" s="1">
        <f>SUM(H113,H111,H110,H109,H107)</f>
        <v>2</v>
      </c>
      <c r="I115" s="1">
        <f>SUM(I113,I111,I110,I109,I107)</f>
        <v>36</v>
      </c>
      <c r="J115" s="1">
        <f>SUM(J113,J111,J110,J109,J107)</f>
        <v>5</v>
      </c>
      <c r="K115" s="1">
        <f>SUM(K113,K111,K110,K109,K107)</f>
        <v>37</v>
      </c>
      <c r="L115" s="1">
        <f aca="true" t="shared" si="13" ref="L115:R115">SUM(L113,L111,L110,L109,L107)</f>
        <v>12</v>
      </c>
      <c r="M115" s="1">
        <f t="shared" si="13"/>
        <v>12</v>
      </c>
      <c r="N115" s="1">
        <f t="shared" si="13"/>
        <v>40</v>
      </c>
      <c r="O115" s="1">
        <f t="shared" si="13"/>
        <v>16</v>
      </c>
      <c r="P115" s="1">
        <f t="shared" si="13"/>
        <v>6</v>
      </c>
      <c r="Q115" s="1">
        <f t="shared" si="13"/>
        <v>9</v>
      </c>
      <c r="R115" s="1">
        <f t="shared" si="13"/>
        <v>18</v>
      </c>
      <c r="S115" s="1">
        <f>SUM(S113,S111,S110,S109,S107)</f>
        <v>48</v>
      </c>
      <c r="U115" s="1">
        <f aca="true" t="shared" si="14" ref="U115:AK115">SUM(U113,U111,U110,U109,U107)</f>
        <v>35</v>
      </c>
      <c r="V115" s="1">
        <f t="shared" si="14"/>
        <v>29</v>
      </c>
      <c r="W115" s="1">
        <f t="shared" si="14"/>
        <v>14</v>
      </c>
      <c r="X115" s="1">
        <f t="shared" si="14"/>
        <v>29</v>
      </c>
      <c r="Y115" s="1">
        <f t="shared" si="14"/>
        <v>26</v>
      </c>
      <c r="Z115" s="1">
        <f t="shared" si="14"/>
        <v>9</v>
      </c>
      <c r="AA115" s="1">
        <f t="shared" si="14"/>
        <v>25</v>
      </c>
      <c r="AB115" s="1">
        <f t="shared" si="14"/>
        <v>10</v>
      </c>
      <c r="AC115" s="1">
        <f t="shared" si="14"/>
        <v>8</v>
      </c>
      <c r="AD115" s="1">
        <f t="shared" si="14"/>
        <v>5</v>
      </c>
      <c r="AE115" s="1">
        <f t="shared" si="14"/>
        <v>16</v>
      </c>
      <c r="AF115" s="1">
        <f t="shared" si="14"/>
        <v>1</v>
      </c>
      <c r="AG115" s="1">
        <f t="shared" si="14"/>
        <v>1</v>
      </c>
      <c r="AH115" s="1">
        <f t="shared" si="14"/>
        <v>3</v>
      </c>
      <c r="AI115" s="1">
        <f t="shared" si="14"/>
        <v>0</v>
      </c>
      <c r="AJ115" s="1">
        <f t="shared" si="14"/>
        <v>1</v>
      </c>
      <c r="AK115" s="1">
        <f t="shared" si="14"/>
        <v>1</v>
      </c>
    </row>
    <row r="118" spans="1:56" ht="12.75">
      <c r="A118" s="78" t="s">
        <v>721</v>
      </c>
      <c r="D118" s="72" t="s">
        <v>595</v>
      </c>
      <c r="G118" s="1" t="s">
        <v>84</v>
      </c>
      <c r="H118" s="1" t="s">
        <v>565</v>
      </c>
      <c r="I118" s="1" t="s">
        <v>85</v>
      </c>
      <c r="J118" s="1" t="s">
        <v>329</v>
      </c>
      <c r="L118" s="1" t="s">
        <v>84</v>
      </c>
      <c r="M118" s="1" t="s">
        <v>565</v>
      </c>
      <c r="N118" s="1" t="s">
        <v>85</v>
      </c>
      <c r="O118" s="1" t="s">
        <v>329</v>
      </c>
      <c r="P118" s="1" t="s">
        <v>574</v>
      </c>
      <c r="Q118" s="1" t="s">
        <v>331</v>
      </c>
      <c r="R118" s="1" t="s">
        <v>520</v>
      </c>
      <c r="U118" s="1" t="s">
        <v>502</v>
      </c>
      <c r="V118" s="1" t="s">
        <v>503</v>
      </c>
      <c r="W118" s="1" t="s">
        <v>359</v>
      </c>
      <c r="X118" s="1" t="s">
        <v>384</v>
      </c>
      <c r="Y118" s="1" t="s">
        <v>390</v>
      </c>
      <c r="Z118" s="1" t="s">
        <v>295</v>
      </c>
      <c r="AA118" s="1" t="s">
        <v>501</v>
      </c>
      <c r="AB118" s="1" t="s">
        <v>499</v>
      </c>
      <c r="AC118" s="1" t="s">
        <v>584</v>
      </c>
      <c r="AD118" s="1" t="s">
        <v>506</v>
      </c>
      <c r="AE118" s="1" t="s">
        <v>529</v>
      </c>
      <c r="AF118" s="1" t="s">
        <v>238</v>
      </c>
      <c r="AG118" s="1" t="s">
        <v>510</v>
      </c>
      <c r="AH118" s="1" t="s">
        <v>393</v>
      </c>
      <c r="AI118" s="1" t="s">
        <v>174</v>
      </c>
      <c r="AJ118" s="1" t="s">
        <v>372</v>
      </c>
      <c r="AK118" s="1" t="s">
        <v>574</v>
      </c>
      <c r="AL118" s="1" t="s">
        <v>400</v>
      </c>
      <c r="AM118" s="1" t="s">
        <v>306</v>
      </c>
      <c r="AN118" s="1" t="s">
        <v>294</v>
      </c>
      <c r="AO118" s="1" t="s">
        <v>300</v>
      </c>
      <c r="AP118" s="1" t="s">
        <v>307</v>
      </c>
      <c r="AQ118" s="1" t="s">
        <v>504</v>
      </c>
      <c r="AR118" s="1" t="s">
        <v>305</v>
      </c>
      <c r="AS118" s="1" t="s">
        <v>237</v>
      </c>
      <c r="AT118" s="1" t="s">
        <v>310</v>
      </c>
      <c r="AU118" s="1" t="s">
        <v>311</v>
      </c>
      <c r="AV118" s="1" t="s">
        <v>312</v>
      </c>
      <c r="AW118" s="1" t="s">
        <v>80</v>
      </c>
      <c r="AX118" s="1" t="s">
        <v>316</v>
      </c>
      <c r="AY118" s="1" t="s">
        <v>317</v>
      </c>
      <c r="AZ118" s="1" t="s">
        <v>326</v>
      </c>
      <c r="BA118" s="1" t="s">
        <v>172</v>
      </c>
      <c r="BB118" s="1" t="s">
        <v>367</v>
      </c>
      <c r="BC118" s="1" t="s">
        <v>368</v>
      </c>
      <c r="BD118" s="1" t="s">
        <v>215</v>
      </c>
    </row>
    <row r="119" spans="1:37" ht="12.75">
      <c r="A119" s="1" t="str">
        <f>A2&amp;","&amp;A3&amp;","&amp;A4&amp;","&amp;A5&amp;","&amp;A6&amp;","&amp;A7&amp;","&amp;A8&amp;","&amp;A9&amp;","&amp;A10&amp;","&amp;A11&amp;","&amp;A12&amp;","&amp;A13&amp;","&amp;A14&amp;","&amp;A15&amp;","&amp;A16&amp;","&amp;A17&amp;","&amp;A18&amp;","&amp;A19</f>
        <v>1,15,23,25,31,32,52,53,54,55,56,57,58,64,67,68,69,70</v>
      </c>
      <c r="D119" s="1" t="s">
        <v>291</v>
      </c>
      <c r="G119" s="1" t="str">
        <f>G2&amp;","&amp;G3&amp;","&amp;G4&amp;","&amp;G5&amp;","&amp;G6&amp;","&amp;G7&amp;","&amp;G8&amp;","&amp;G9&amp;","&amp;G10&amp;","&amp;G11&amp;","&amp;G12&amp;","&amp;G13&amp;","&amp;G14&amp;","&amp;G15&amp;","&amp;G16&amp;","&amp;G17&amp;","&amp;G18&amp;","&amp;G19</f>
        <v>,,23,,,,,,,,,,,,,,,</v>
      </c>
      <c r="H119" s="1" t="str">
        <f>H2&amp;","&amp;H3&amp;","&amp;H4&amp;","&amp;H5&amp;","&amp;H6&amp;","&amp;H7&amp;","&amp;H8&amp;","&amp;H9&amp;","&amp;H10&amp;","&amp;H11&amp;","&amp;H12&amp;","&amp;H13&amp;","&amp;H14&amp;","&amp;H15&amp;","&amp;H16&amp;","&amp;H17&amp;","&amp;H18&amp;","&amp;H19</f>
        <v>,,23,,,,,,,,,,,,,,,</v>
      </c>
      <c r="I119" s="1" t="str">
        <f>I2&amp;","&amp;I3&amp;","&amp;I4&amp;","&amp;I5&amp;","&amp;I6&amp;","&amp;I7&amp;","&amp;I8&amp;","&amp;I9&amp;","&amp;I10&amp;","&amp;I11&amp;","&amp;I12&amp;","&amp;I13&amp;","&amp;I14&amp;","&amp;I15&amp;","&amp;I16&amp;","&amp;I17&amp;","&amp;I18&amp;","&amp;I19</f>
        <v>,15,23,,,52,,,,,,,,64,67,68,69,</v>
      </c>
      <c r="J119" s="1" t="str">
        <f>J2&amp;","&amp;J3&amp;","&amp;J4&amp;","&amp;J5&amp;","&amp;J6&amp;","&amp;J7&amp;","&amp;J8&amp;","&amp;J9&amp;","&amp;J10&amp;","&amp;J11&amp;","&amp;J12&amp;","&amp;J13&amp;","&amp;J14&amp;","&amp;J15&amp;","&amp;J16&amp;","&amp;J17&amp;","&amp;J18&amp;","&amp;J19</f>
        <v>,,,,,,,,,,,,,,,,,</v>
      </c>
      <c r="L119" s="1" t="str">
        <f aca="true" t="shared" si="15" ref="L119:R119">L2&amp;","&amp;L3&amp;","&amp;L4&amp;","&amp;L5&amp;","&amp;L6&amp;","&amp;L7&amp;","&amp;L8&amp;","&amp;L9&amp;","&amp;L10&amp;","&amp;L11&amp;","&amp;L12&amp;","&amp;L13&amp;","&amp;L14&amp;","&amp;L15&amp;","&amp;L16&amp;","&amp;L17&amp;","&amp;L18&amp;","&amp;L19</f>
        <v>,,,,,,,,,,,,,,,,,</v>
      </c>
      <c r="M119" s="1" t="str">
        <f t="shared" si="15"/>
        <v>,,,,,,,,,,,,,,,,,</v>
      </c>
      <c r="N119" s="1" t="str">
        <f t="shared" si="15"/>
        <v>1,,,25,31,,52,53,,,56,57,,,,,,70</v>
      </c>
      <c r="O119" s="1" t="str">
        <f t="shared" si="15"/>
        <v>,,,25,,,,,,,,,,,,,,</v>
      </c>
      <c r="P119" s="1" t="str">
        <f t="shared" si="15"/>
        <v>,,,,,,,,,,,,,,,,,</v>
      </c>
      <c r="Q119" s="1" t="str">
        <f t="shared" si="15"/>
        <v>,,,,,,,,,,,,,64,,,,</v>
      </c>
      <c r="R119" s="1" t="str">
        <f t="shared" si="15"/>
        <v>,15,,,,,,,,,,,,,,,,</v>
      </c>
      <c r="T119" s="1"/>
      <c r="U119" s="1" t="str">
        <f aca="true" t="shared" si="16" ref="U119:AK119">U2&amp;","&amp;U3&amp;","&amp;U4&amp;","&amp;U5&amp;","&amp;U6&amp;","&amp;U7&amp;","&amp;U8&amp;","&amp;U9&amp;","&amp;U10&amp;","&amp;U11&amp;","&amp;U12&amp;","&amp;U13&amp;","&amp;U14&amp;","&amp;U15&amp;","&amp;U16&amp;","&amp;U17&amp;","&amp;U18&amp;","&amp;U19</f>
        <v>,,,,,32,52,53,,,56,57,58,64,,68,69,</v>
      </c>
      <c r="V119" s="1" t="str">
        <f t="shared" si="16"/>
        <v>,,,,,32,52,53,,,56,,58,64,,68,,</v>
      </c>
      <c r="W119" s="1" t="str">
        <f t="shared" si="16"/>
        <v>,,,,,32,,,,,,,58,,,,69,</v>
      </c>
      <c r="X119" s="1" t="str">
        <f t="shared" si="16"/>
        <v>,15,,,,32,52,,,,,,58,64,,68,69,</v>
      </c>
      <c r="Y119" s="1" t="str">
        <f t="shared" si="16"/>
        <v>,15,,,,32,52,,,,,,58,64,,,,</v>
      </c>
      <c r="Z119" s="1" t="str">
        <f t="shared" si="16"/>
        <v>,15,,,,32,52,,,,,,58,,,,69,</v>
      </c>
      <c r="AA119" s="1" t="str">
        <f t="shared" si="16"/>
        <v>,,,,,32,52,,,,56,,,64,,,,</v>
      </c>
      <c r="AB119" s="1" t="str">
        <f t="shared" si="16"/>
        <v>,,,,,,,,,,56,,,,,,,</v>
      </c>
      <c r="AC119" s="1" t="str">
        <f t="shared" si="16"/>
        <v>,,,,,,,,,,,,,64,,,,</v>
      </c>
      <c r="AD119" s="1" t="str">
        <f t="shared" si="16"/>
        <v>,,,,,,,,,,,,,,,68,,</v>
      </c>
      <c r="AE119" s="1" t="str">
        <f t="shared" si="16"/>
        <v>,,,,,,,53,,,,57,,,,,,</v>
      </c>
      <c r="AF119" s="1" t="str">
        <f t="shared" si="16"/>
        <v>,,,,,,,,,,,,,,,,,</v>
      </c>
      <c r="AG119" s="1" t="str">
        <f t="shared" si="16"/>
        <v>,,,,,,,,,,,,,,,,,</v>
      </c>
      <c r="AH119" s="1" t="str">
        <f t="shared" si="16"/>
        <v>,,,,,,,,,,,,,,,,,</v>
      </c>
      <c r="AI119" s="1" t="str">
        <f t="shared" si="16"/>
        <v>,,,,,,,,,,,,,,,,,</v>
      </c>
      <c r="AJ119" s="1" t="str">
        <f t="shared" si="16"/>
        <v>,,,,,,,,,,,,,,,,,</v>
      </c>
      <c r="AK119" s="1" t="str">
        <f t="shared" si="16"/>
        <v>,,,,,,,,,,,,,,,,,</v>
      </c>
    </row>
    <row r="120" spans="1:37" ht="12.75">
      <c r="A120" s="1" t="str">
        <f>A20&amp;","&amp;A21&amp;","&amp;A22&amp;","&amp;A23&amp;","&amp;A24&amp;","&amp;A25</f>
        <v>65,71,72,73,90,91</v>
      </c>
      <c r="D120" s="1" t="s">
        <v>526</v>
      </c>
      <c r="G120" s="1" t="str">
        <f>G20&amp;","&amp;G21&amp;","&amp;G22&amp;","&amp;G23&amp;","&amp;G24&amp;","&amp;G25</f>
        <v>,,,,,</v>
      </c>
      <c r="H120" s="1" t="str">
        <f>H20&amp;","&amp;H21&amp;","&amp;H22&amp;","&amp;H23&amp;","&amp;H24&amp;","&amp;H25</f>
        <v>,,,,,</v>
      </c>
      <c r="I120" s="1" t="str">
        <f>I20&amp;","&amp;I21&amp;","&amp;I22&amp;","&amp;I23&amp;","&amp;I24&amp;","&amp;I25</f>
        <v>65,71,72,73,90,91</v>
      </c>
      <c r="J120" s="1" t="str">
        <f>J20&amp;","&amp;J21&amp;","&amp;J22&amp;","&amp;J23&amp;","&amp;J24&amp;","&amp;J25</f>
        <v>,,,,,</v>
      </c>
      <c r="L120" s="1" t="str">
        <f aca="true" t="shared" si="17" ref="L120:R120">L20&amp;","&amp;L21&amp;","&amp;L22&amp;","&amp;L23&amp;","&amp;L24&amp;","&amp;L25</f>
        <v>,,,,,</v>
      </c>
      <c r="M120" s="1" t="str">
        <f t="shared" si="17"/>
        <v>,,,,,</v>
      </c>
      <c r="N120" s="1" t="str">
        <f t="shared" si="17"/>
        <v>,,72,73,,</v>
      </c>
      <c r="O120" s="1" t="str">
        <f t="shared" si="17"/>
        <v>,,,,,</v>
      </c>
      <c r="P120" s="1" t="str">
        <f t="shared" si="17"/>
        <v>,,,,,</v>
      </c>
      <c r="Q120" s="1" t="str">
        <f t="shared" si="17"/>
        <v>,,,,,</v>
      </c>
      <c r="R120" s="1" t="str">
        <f t="shared" si="17"/>
        <v>,,,,,</v>
      </c>
      <c r="T120" s="1"/>
      <c r="U120" s="1" t="str">
        <f aca="true" t="shared" si="18" ref="U120:AK120">U20&amp;","&amp;U21&amp;","&amp;U22&amp;","&amp;U23&amp;","&amp;U24&amp;","&amp;U25</f>
        <v>65,,,73,90,91</v>
      </c>
      <c r="V120" s="1" t="str">
        <f t="shared" si="18"/>
        <v>65,71,,,90,</v>
      </c>
      <c r="W120" s="1" t="str">
        <f t="shared" si="18"/>
        <v>,,,73,,91</v>
      </c>
      <c r="X120" s="1" t="str">
        <f t="shared" si="18"/>
        <v>65,71,,73,90,91</v>
      </c>
      <c r="Y120" s="1" t="str">
        <f t="shared" si="18"/>
        <v>,71,,73,90,91</v>
      </c>
      <c r="Z120" s="1" t="str">
        <f t="shared" si="18"/>
        <v>,,,73,,91</v>
      </c>
      <c r="AA120" s="1" t="str">
        <f t="shared" si="18"/>
        <v>,71,,73,90,91</v>
      </c>
      <c r="AB120" s="1" t="str">
        <f t="shared" si="18"/>
        <v>,,,73,,91</v>
      </c>
      <c r="AC120" s="1" t="str">
        <f t="shared" si="18"/>
        <v>,,72,,,</v>
      </c>
      <c r="AD120" s="1" t="str">
        <f t="shared" si="18"/>
        <v>,,,,,</v>
      </c>
      <c r="AE120" s="1" t="str">
        <f t="shared" si="18"/>
        <v>65,,,,,</v>
      </c>
      <c r="AF120" s="1" t="str">
        <f t="shared" si="18"/>
        <v>,,,,,</v>
      </c>
      <c r="AG120" s="1" t="str">
        <f t="shared" si="18"/>
        <v>,,,,,</v>
      </c>
      <c r="AH120" s="1" t="str">
        <f t="shared" si="18"/>
        <v>,,,,,</v>
      </c>
      <c r="AI120" s="1" t="str">
        <f t="shared" si="18"/>
        <v>,,,,,</v>
      </c>
      <c r="AJ120" s="1" t="str">
        <f t="shared" si="18"/>
        <v>,,,,,</v>
      </c>
      <c r="AK120" s="1" t="str">
        <f t="shared" si="18"/>
        <v>,,,,,91</v>
      </c>
    </row>
    <row r="121" spans="1:37" ht="12.75">
      <c r="A121" s="1" t="str">
        <f>A26&amp;","&amp;A27&amp;","&amp;A28&amp;","&amp;A29&amp;","&amp;A30&amp;","&amp;A31&amp;","&amp;A32&amp;","&amp;A33&amp;","&amp;A34&amp;","&amp;A35&amp;","&amp;A36&amp;","&amp;A37&amp;","&amp;A38&amp;","&amp;A39&amp;","&amp;A40&amp;","&amp;A41&amp;","&amp;A42&amp;","&amp;A43&amp;","&amp;A44&amp;","&amp;A45&amp;","&amp;A46&amp;","&amp;A47&amp;","&amp;A48&amp;","&amp;A49&amp;","&amp;A50</f>
        <v>19,20,29,39,41,50,51,74,75,76,77,78,79,80,81,82,83,84,86,87,88,89,92,93,97</v>
      </c>
      <c r="D121" s="1" t="s">
        <v>466</v>
      </c>
      <c r="G121" s="1" t="str">
        <f>G26&amp;","&amp;G27&amp;","&amp;G28&amp;","&amp;G29&amp;","&amp;G30&amp;","&amp;G31&amp;","&amp;G32&amp;","&amp;G33&amp;","&amp;G34&amp;","&amp;G35&amp;","&amp;G36&amp;","&amp;G37&amp;","&amp;G38&amp;","&amp;G39&amp;","&amp;G40&amp;","&amp;G41&amp;","&amp;G42&amp;","&amp;G43&amp;","&amp;G44&amp;","&amp;G45&amp;","&amp;G46&amp;","&amp;G47&amp;","&amp;G48&amp;","&amp;G49&amp;","&amp;G50</f>
        <v>19,,,,,,,,,,,,,,,,,,,,,,,,</v>
      </c>
      <c r="H121" s="1" t="str">
        <f>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</f>
        <v>,,,,,,,,,,,,,,,,,,,,,,,,</v>
      </c>
      <c r="I121" s="1" t="str">
        <f>I26&amp;","&amp;I27&amp;","&amp;I28&amp;","&amp;I29&amp;","&amp;I30&amp;","&amp;I31&amp;","&amp;I32&amp;","&amp;I33&amp;","&amp;I34&amp;","&amp;I35&amp;","&amp;I36&amp;","&amp;I37&amp;","&amp;I38&amp;","&amp;I39&amp;","&amp;I40&amp;","&amp;I41&amp;","&amp;I42&amp;","&amp;I43&amp;","&amp;I44&amp;","&amp;I45&amp;","&amp;I46&amp;","&amp;I47&amp;","&amp;I48&amp;","&amp;I49&amp;","&amp;I50</f>
        <v>19,,,,,50,51,74,75,76,77,78,79,80,81,82,83,84,86,,88,89,92,93,</v>
      </c>
      <c r="J121" s="1" t="str">
        <f>J26&amp;","&amp;J27&amp;","&amp;J28&amp;","&amp;J29&amp;","&amp;J30&amp;","&amp;J31&amp;","&amp;J32&amp;","&amp;J33&amp;","&amp;J34&amp;","&amp;J35&amp;","&amp;J36&amp;","&amp;J37&amp;","&amp;J38&amp;","&amp;J39&amp;","&amp;J40&amp;","&amp;J41&amp;","&amp;J42&amp;","&amp;J43&amp;","&amp;J44&amp;","&amp;J45&amp;","&amp;J46&amp;","&amp;J47&amp;","&amp;J48&amp;","&amp;J49&amp;","&amp;J50</f>
        <v>,,,,41,,51,,,,,,,,,,,,,,,,,,</v>
      </c>
      <c r="L121" s="1" t="str">
        <f aca="true" t="shared" si="19" ref="L121:R121">L26&amp;","&amp;L27&amp;","&amp;L28&amp;","&amp;L29&amp;","&amp;L30&amp;","&amp;L31&amp;","&amp;L32&amp;","&amp;L33&amp;","&amp;L34&amp;","&amp;L35&amp;","&amp;L36&amp;","&amp;L37&amp;","&amp;L38&amp;","&amp;L39&amp;","&amp;L40&amp;","&amp;L41&amp;","&amp;L42&amp;","&amp;L43&amp;","&amp;L44&amp;","&amp;L45&amp;","&amp;L46&amp;","&amp;L47&amp;","&amp;L48&amp;","&amp;L49&amp;","&amp;L50</f>
        <v>,20,,,,,,,,,,,,,,,,,86,,,,,,</v>
      </c>
      <c r="M121" s="1" t="str">
        <f t="shared" si="19"/>
        <v>,20,,,,,,74,,,,,,,,,,,,87,,89,,,</v>
      </c>
      <c r="N121" s="1" t="str">
        <f t="shared" si="19"/>
        <v>,20,29,39,41,50,,74,,,,,,,,82,,,86,87,88,,92,93,</v>
      </c>
      <c r="O121" s="1" t="str">
        <f t="shared" si="19"/>
        <v>,20,29,,41,,,,,,,,,,,,,84,,,,,,,</v>
      </c>
      <c r="P121" s="1" t="str">
        <f t="shared" si="19"/>
        <v>,20,,,,,,,,,,,,,,,,,,,,,,,</v>
      </c>
      <c r="Q121" s="1" t="str">
        <f t="shared" si="19"/>
        <v>19,,,,,,,,,,,,,,,,,,,,,,,,</v>
      </c>
      <c r="R121" s="1" t="str">
        <f t="shared" si="19"/>
        <v>19,20,,,,,,,,,,,,,,,,84,86,,88,,,,</v>
      </c>
      <c r="T121" s="1"/>
      <c r="U121" s="1" t="str">
        <f aca="true" t="shared" si="20" ref="U121:AK121">U26&amp;","&amp;U27&amp;","&amp;U28&amp;","&amp;U29&amp;","&amp;U30&amp;","&amp;U31&amp;","&amp;U32&amp;","&amp;U33&amp;","&amp;U34&amp;","&amp;U35&amp;","&amp;U36&amp;","&amp;U37&amp;","&amp;U38&amp;","&amp;U39&amp;","&amp;U40&amp;","&amp;U41&amp;","&amp;U42&amp;","&amp;U43&amp;","&amp;U44&amp;","&amp;U45&amp;","&amp;U46&amp;","&amp;U47&amp;","&amp;U48&amp;","&amp;U49&amp;","&amp;U50</f>
        <v>19,,,39,,50,51,74,75,76,77,78,79,80,81,,83,84,86,,88,89,92,,</v>
      </c>
      <c r="V121" s="1" t="str">
        <f t="shared" si="20"/>
        <v>19,,,39,,50,51,74,75,76,77,78,79,80,81,,,84,86,,88,,,,</v>
      </c>
      <c r="W121" s="1" t="str">
        <f t="shared" si="20"/>
        <v>19,,,39,,,,,75,,,,,,,,83,,,,,89,92,,</v>
      </c>
      <c r="X121" s="1" t="str">
        <f t="shared" si="20"/>
        <v>19,,,39,,50,,74,75,76,77,,79,80,81,,83,84,,,88,89,92,,</v>
      </c>
      <c r="Y121" s="1" t="str">
        <f t="shared" si="20"/>
        <v>19,,,39,,,,74,75,76,77,78,79,80,81,,83,84,,,,89,,,</v>
      </c>
      <c r="Z121" s="1" t="str">
        <f t="shared" si="20"/>
        <v>,,,,,,,,,,,,,,,,,,,,,,,,</v>
      </c>
      <c r="AA121" s="1" t="str">
        <f t="shared" si="20"/>
        <v>19,,,,,50,51,,75,76,77,78,79,80,,,,,,,,89,,93,</v>
      </c>
      <c r="AB121" s="1" t="str">
        <f t="shared" si="20"/>
        <v>,,,,,,,,,,,,,80,,,,,,,,,,,</v>
      </c>
      <c r="AC121" s="1" t="str">
        <f t="shared" si="20"/>
        <v>19,,,39,,,,,75,,,,,80,,,83,,,,,,,,</v>
      </c>
      <c r="AD121" s="1" t="str">
        <f t="shared" si="20"/>
        <v>,,,,,,,,,,,,,,,,83,,,,,,,,</v>
      </c>
      <c r="AE121" s="1" t="str">
        <f t="shared" si="20"/>
        <v>,,,39,,,,74,75,,77,,,80,81,82,83,84,86,,88,,92,93,</v>
      </c>
      <c r="AF121" s="1" t="str">
        <f t="shared" si="20"/>
        <v>,,,,,,,,,,,,,,,,,,,,,,,,</v>
      </c>
      <c r="AG121" s="1" t="str">
        <f t="shared" si="20"/>
        <v>,,,,,,,,,,,,,,,,,,,,,,,,</v>
      </c>
      <c r="AH121" s="1" t="str">
        <f t="shared" si="20"/>
        <v>,,,,,,,,,,,,,,,,,,,,,,,,</v>
      </c>
      <c r="AI121" s="1" t="str">
        <f t="shared" si="20"/>
        <v>,,,,,,,,,,,,,,,,,,,,,,,,</v>
      </c>
      <c r="AJ121" s="1" t="str">
        <f t="shared" si="20"/>
        <v>,,,,,,,,,,,,,,,,,,,,,,,,</v>
      </c>
      <c r="AK121" s="1" t="str">
        <f t="shared" si="20"/>
        <v>,,,,,,,,,,,,,,,,,84,,,,,,,</v>
      </c>
    </row>
    <row r="122" spans="1:37" ht="12.75">
      <c r="A122" s="1" t="str">
        <f>A51&amp;","&amp;A52&amp;","&amp;A53&amp;","&amp;A54&amp;","&amp;A55&amp;","&amp;A56&amp;","&amp;A57&amp;","&amp;A58&amp;","&amp;A59&amp;","&amp;A60&amp;","&amp;A61</f>
        <v>3,4,6,9,35,37,60,61,62,63,94</v>
      </c>
      <c r="D122" s="1" t="s">
        <v>26</v>
      </c>
      <c r="G122" s="1" t="str">
        <f>G51&amp;","&amp;G52&amp;","&amp;G53&amp;","&amp;G54&amp;","&amp;G55&amp;","&amp;G56&amp;","&amp;G57&amp;","&amp;G58&amp;","&amp;G59&amp;","&amp;G60&amp;","&amp;G61</f>
        <v>,,6,,,,,,,,</v>
      </c>
      <c r="H122" s="1" t="str">
        <f>H51&amp;","&amp;H52&amp;","&amp;H53&amp;","&amp;H54&amp;","&amp;H55&amp;","&amp;H56&amp;","&amp;H57&amp;","&amp;H58&amp;","&amp;H59&amp;","&amp;H60&amp;","&amp;H61</f>
        <v>,,6,,,,,,,,</v>
      </c>
      <c r="I122" s="1" t="str">
        <f>I51&amp;","&amp;I52&amp;","&amp;I53&amp;","&amp;I54&amp;","&amp;I55&amp;","&amp;I56&amp;","&amp;I57&amp;","&amp;I58&amp;","&amp;I59&amp;","&amp;I60&amp;","&amp;I61</f>
        <v>,,6,,,,60,61,62,,94</v>
      </c>
      <c r="J122" s="1" t="str">
        <f>J51&amp;","&amp;J52&amp;","&amp;J53&amp;","&amp;J54&amp;","&amp;J55&amp;","&amp;J56&amp;","&amp;J57&amp;","&amp;J58&amp;","&amp;J59&amp;","&amp;J60&amp;","&amp;J61</f>
        <v>,,,,,,,,,,</v>
      </c>
      <c r="L122" s="1" t="str">
        <f aca="true" t="shared" si="21" ref="L122:R122">L51&amp;","&amp;L52&amp;","&amp;L53&amp;","&amp;L54&amp;","&amp;L55&amp;","&amp;L56&amp;","&amp;L57&amp;","&amp;L58&amp;","&amp;L59&amp;","&amp;L60&amp;","&amp;L61</f>
        <v>,,,9,,,,,62,,94</v>
      </c>
      <c r="M122" s="1" t="str">
        <f t="shared" si="21"/>
        <v>,,6,9,,,,,62,,</v>
      </c>
      <c r="N122" s="1" t="str">
        <f t="shared" si="21"/>
        <v>3,4,6,9,35,37,60,61,62,63,</v>
      </c>
      <c r="O122" s="1" t="str">
        <f t="shared" si="21"/>
        <v>3,4,,9,35,,,,,,</v>
      </c>
      <c r="P122" s="1" t="str">
        <f t="shared" si="21"/>
        <v>,,6,,,,,,,,94</v>
      </c>
      <c r="Q122" s="1" t="str">
        <f t="shared" si="21"/>
        <v>,,6,,,,,,,,</v>
      </c>
      <c r="R122" s="1" t="str">
        <f t="shared" si="21"/>
        <v>,,6,9,,,60,61,,,94</v>
      </c>
      <c r="T122" s="1"/>
      <c r="U122" s="1" t="str">
        <f aca="true" t="shared" si="22" ref="U122:AK122">U51&amp;","&amp;U52&amp;","&amp;U53&amp;","&amp;U54&amp;","&amp;U55&amp;","&amp;U56&amp;","&amp;U57&amp;","&amp;U58&amp;","&amp;U59&amp;","&amp;U60&amp;","&amp;U61</f>
        <v>,4,6,,,,60,61,,,94</v>
      </c>
      <c r="V122" s="1" t="str">
        <f t="shared" si="22"/>
        <v>,4,6,,,,60,61,,,94</v>
      </c>
      <c r="W122" s="1" t="str">
        <f t="shared" si="22"/>
        <v>,,6,,,,60,61,,,94</v>
      </c>
      <c r="X122" s="1" t="str">
        <f t="shared" si="22"/>
        <v>,,6,,,,60,61,,,94</v>
      </c>
      <c r="Y122" s="1" t="str">
        <f t="shared" si="22"/>
        <v>,,6,,,,60,61,,,94</v>
      </c>
      <c r="Z122" s="1" t="str">
        <f t="shared" si="22"/>
        <v>,,6,,,,60,61,,,94</v>
      </c>
      <c r="AA122" s="1" t="str">
        <f t="shared" si="22"/>
        <v>,4,6,,,,60,61,,,94</v>
      </c>
      <c r="AB122" s="1" t="str">
        <f t="shared" si="22"/>
        <v>,4,6,,,,60,61,,,94</v>
      </c>
      <c r="AC122" s="1" t="str">
        <f t="shared" si="22"/>
        <v>,,,,,37,,,,,94</v>
      </c>
      <c r="AD122" s="1" t="str">
        <f t="shared" si="22"/>
        <v>,4,,,,,,,,,</v>
      </c>
      <c r="AE122" s="1" t="str">
        <f t="shared" si="22"/>
        <v>,,,,,,,,,,</v>
      </c>
      <c r="AF122" s="1" t="str">
        <f t="shared" si="22"/>
        <v>,,,,,,,61,,,</v>
      </c>
      <c r="AG122" s="1" t="str">
        <f t="shared" si="22"/>
        <v>,,6,,,,,,,,</v>
      </c>
      <c r="AH122" s="1" t="str">
        <f t="shared" si="22"/>
        <v>,,6,,,,,,62,,94</v>
      </c>
      <c r="AI122" s="1" t="str">
        <f t="shared" si="22"/>
        <v>,,,,,,,,,,</v>
      </c>
      <c r="AJ122" s="1" t="str">
        <f t="shared" si="22"/>
        <v>,,,,,,,61,,,</v>
      </c>
      <c r="AK122" s="1" t="str">
        <f t="shared" si="22"/>
        <v>,,,,,,,,,,</v>
      </c>
    </row>
    <row r="123" spans="1:37" ht="12.75">
      <c r="A123" s="1" t="str">
        <f>A62&amp;","&amp;A63&amp;","&amp;A64&amp;","&amp;A65&amp;","&amp;A66&amp;","&amp;A67&amp;","&amp;A68&amp;","&amp;A69&amp;","&amp;A70&amp;","&amp;A71&amp;","&amp;A72&amp;","&amp;A73&amp;","&amp;A74&amp;","&amp;A75&amp;","&amp;A76&amp;","&amp;A77&amp;","&amp;A78&amp;","&amp;A79&amp;","&amp;A80&amp;","&amp;A81&amp;","&amp;A82</f>
        <v>2,10,11,13,14,16,17,18,21,33,34,45,46,47,59,98,99,103,105,106,107</v>
      </c>
      <c r="D123" s="1" t="s">
        <v>208</v>
      </c>
      <c r="G123" s="1" t="str">
        <f>G62&amp;","&amp;G63&amp;","&amp;G64&amp;","&amp;G65&amp;","&amp;G66&amp;","&amp;G67&amp;","&amp;G68&amp;","&amp;G69&amp;","&amp;G70&amp;","&amp;G71&amp;","&amp;G72&amp;","&amp;G73&amp;","&amp;G74&amp;","&amp;G75&amp;","&amp;G76&amp;","&amp;G77&amp;","&amp;G78&amp;","&amp;G79&amp;","&amp;G80&amp;","&amp;G81&amp;","&amp;G82</f>
        <v>,,,,,,,,,,,,,,,,,,,,</v>
      </c>
      <c r="H123" s="1" t="str">
        <f>H62&amp;","&amp;H63&amp;","&amp;H64&amp;","&amp;H65&amp;","&amp;H66&amp;","&amp;H67&amp;","&amp;H68&amp;","&amp;H69&amp;","&amp;H70&amp;","&amp;H71&amp;","&amp;H72&amp;","&amp;H73&amp;","&amp;H74&amp;","&amp;H75&amp;","&amp;H76&amp;","&amp;H77&amp;","&amp;H78&amp;","&amp;H79&amp;","&amp;H80&amp;","&amp;H81&amp;","&amp;H82</f>
        <v>,,,,,,,,,,,,,,,,,,,,</v>
      </c>
      <c r="I123" s="1" t="str">
        <f>I62&amp;","&amp;I63&amp;","&amp;I64&amp;","&amp;I65&amp;","&amp;I66&amp;","&amp;I67&amp;","&amp;I68&amp;","&amp;I69&amp;","&amp;I70&amp;","&amp;I71&amp;","&amp;I72&amp;","&amp;I73&amp;","&amp;I74&amp;","&amp;I75&amp;","&amp;I76&amp;","&amp;I77&amp;","&amp;I78&amp;","&amp;I79&amp;","&amp;I80&amp;","&amp;I81&amp;","&amp;I82</f>
        <v>,,,13,14,,,18,,,,,,,,,,,,,</v>
      </c>
      <c r="J123" s="1" t="str">
        <f>J62&amp;","&amp;J63&amp;","&amp;J64&amp;","&amp;J65&amp;","&amp;J66&amp;","&amp;J67&amp;","&amp;J68&amp;","&amp;J69&amp;","&amp;J70&amp;","&amp;J71&amp;","&amp;J72&amp;","&amp;J73&amp;","&amp;J74&amp;","&amp;J75&amp;","&amp;J76&amp;","&amp;J77&amp;","&amp;J78&amp;","&amp;J79&amp;","&amp;J80&amp;","&amp;J81&amp;","&amp;J82</f>
        <v>,,,13,14,,,,,,,,,,,,,,,,</v>
      </c>
      <c r="L123" s="1" t="str">
        <f aca="true" t="shared" si="23" ref="L123:R123">L62&amp;","&amp;L63&amp;","&amp;L64&amp;","&amp;L65&amp;","&amp;L66&amp;","&amp;L67&amp;","&amp;L68&amp;","&amp;L69&amp;","&amp;L70&amp;","&amp;L71&amp;","&amp;L72&amp;","&amp;L73&amp;","&amp;L74&amp;","&amp;L75&amp;","&amp;L76&amp;","&amp;L77&amp;","&amp;L78&amp;","&amp;L79&amp;","&amp;L80&amp;","&amp;L81&amp;","&amp;L82</f>
        <v>,10,11,,,,17,18,,,34,45,,,59,,,,,,</v>
      </c>
      <c r="M123" s="1" t="str">
        <f t="shared" si="23"/>
        <v>,,11,,,,17,18,,,,45,,,59,,,,,,</v>
      </c>
      <c r="N123" s="1" t="str">
        <f t="shared" si="23"/>
        <v>2,10,11,,14,,17,18,,33,34,45,,,59,,,,,,</v>
      </c>
      <c r="O123" s="1" t="str">
        <f t="shared" si="23"/>
        <v>2,10,11,,14,,,,,33,34,,,,59,,,,,,</v>
      </c>
      <c r="P123" s="1" t="str">
        <f t="shared" si="23"/>
        <v>,,,,,,,18,,,,45,,,59,,,,,,</v>
      </c>
      <c r="Q123" s="1" t="str">
        <f t="shared" si="23"/>
        <v>,,11,,,,17,18,,,,45,46,,59,,,,,,</v>
      </c>
      <c r="R123" s="1" t="str">
        <f t="shared" si="23"/>
        <v>,,11,13,,,17,18,,,34,45,,,59,,,,,,</v>
      </c>
      <c r="T123" s="1"/>
      <c r="U123" s="1" t="str">
        <f aca="true" t="shared" si="24" ref="U123:AK123">U62&amp;","&amp;U63&amp;","&amp;U64&amp;","&amp;U65&amp;","&amp;U66&amp;","&amp;U67&amp;","&amp;U68&amp;","&amp;U69&amp;","&amp;U70&amp;","&amp;U71&amp;","&amp;U72&amp;","&amp;U73&amp;","&amp;U74&amp;","&amp;U75&amp;","&amp;U76&amp;","&amp;U77&amp;","&amp;U78&amp;","&amp;U79&amp;","&amp;U80&amp;","&amp;U81&amp;","&amp;U82</f>
        <v>,,,,,,,18,,,,,,,,,,,,,</v>
      </c>
      <c r="V123" s="1" t="str">
        <f t="shared" si="24"/>
        <v>,,,,,,,18,,,,,,,,,,,,,</v>
      </c>
      <c r="W123" s="1" t="str">
        <f t="shared" si="24"/>
        <v>,,,,,,,18,,,,,,,,,,,,,</v>
      </c>
      <c r="X123" s="1" t="str">
        <f t="shared" si="24"/>
        <v>,,,,,,,18,,,,,,,,,,,,,</v>
      </c>
      <c r="Y123" s="1" t="str">
        <f t="shared" si="24"/>
        <v>,,,13,,,,18,,,,,,,,,,,,,</v>
      </c>
      <c r="Z123" s="1" t="str">
        <f t="shared" si="24"/>
        <v>,,,,,,,,,,,,,,,,,,,,</v>
      </c>
      <c r="AA123" s="1" t="str">
        <f t="shared" si="24"/>
        <v>,,,13,,,17,18,,,,,,,,,,,,,</v>
      </c>
      <c r="AB123" s="1" t="str">
        <f t="shared" si="24"/>
        <v>,,,,14,,17,18,,,,,,,,,,,,,</v>
      </c>
      <c r="AC123" s="1" t="str">
        <f t="shared" si="24"/>
        <v>,,,,,,,,,,,,,,,,,,,,</v>
      </c>
      <c r="AD123" s="1" t="str">
        <f t="shared" si="24"/>
        <v>,,,,14,,,,,,,,,,,,,,,,</v>
      </c>
      <c r="AE123" s="1" t="str">
        <f t="shared" si="24"/>
        <v>,,,,,,,,,,,,,,,,,,,,</v>
      </c>
      <c r="AF123" s="1" t="str">
        <f t="shared" si="24"/>
        <v>,,,,,,,,,,,,,,,,,,,,</v>
      </c>
      <c r="AG123" s="1" t="str">
        <f t="shared" si="24"/>
        <v>,,,,,,,,,,,,,,,,,,,,</v>
      </c>
      <c r="AH123" s="1" t="str">
        <f t="shared" si="24"/>
        <v>,,,,,,,,,,,,,,,,,,,,</v>
      </c>
      <c r="AI123" s="1" t="str">
        <f t="shared" si="24"/>
        <v>,,,,,,,,,,,,,,,,,,,,</v>
      </c>
      <c r="AJ123" s="1" t="str">
        <f t="shared" si="24"/>
        <v>,,,,,,,,,,,,,,,,,,,,</v>
      </c>
      <c r="AK123" s="1" t="str">
        <f t="shared" si="24"/>
        <v>,,,,,,,,,,,,,,,,,,,,</v>
      </c>
    </row>
    <row r="124" spans="1:37" ht="12.75">
      <c r="A124" s="1" t="str">
        <f>A83&amp;","&amp;A84&amp;","&amp;A85&amp;","&amp;A86&amp;","&amp;A87&amp;","&amp;A88&amp;","&amp;A89&amp;","&amp;A90&amp;","&amp;A91&amp;","&amp;A92&amp;","&amp;A93&amp;","&amp;A94&amp;","&amp;A95&amp;","&amp;A96&amp;","&amp;A97&amp;","&amp;A98&amp;","&amp;A99&amp;","&amp;A100&amp;","&amp;A101</f>
        <v>7,8,12,22,26,27,28,36,38,40,42,43,44,95,96,100,101,102,104</v>
      </c>
      <c r="D124" s="1" t="s">
        <v>283</v>
      </c>
      <c r="G124" s="1" t="str">
        <f>G83&amp;","&amp;G84&amp;","&amp;G85&amp;","&amp;G86&amp;","&amp;G87&amp;","&amp;G88&amp;","&amp;G89&amp;","&amp;G90&amp;","&amp;G91&amp;","&amp;G92&amp;","&amp;G93&amp;","&amp;G94&amp;","&amp;G95&amp;","&amp;G96&amp;","&amp;G97&amp;","&amp;G98&amp;","&amp;G99&amp;","&amp;G100&amp;","&amp;G101</f>
        <v>,,,,,,,,,,,43,44,95,,,,,</v>
      </c>
      <c r="H124" s="1" t="str">
        <f>H83&amp;","&amp;H84&amp;","&amp;H85&amp;","&amp;H86&amp;","&amp;H87&amp;","&amp;H88&amp;","&amp;H89&amp;","&amp;H90&amp;","&amp;H91&amp;","&amp;H92&amp;","&amp;H93&amp;","&amp;H94&amp;","&amp;H95&amp;","&amp;H96&amp;","&amp;H97&amp;","&amp;H98&amp;","&amp;H99&amp;","&amp;H100&amp;","&amp;H101</f>
        <v>,,,,,,,,,,,43,,,,,,,</v>
      </c>
      <c r="I124" s="1" t="str">
        <f>I83&amp;","&amp;I84&amp;","&amp;I85&amp;","&amp;I86&amp;","&amp;I87&amp;","&amp;I88&amp;","&amp;I89&amp;","&amp;I90&amp;","&amp;I91&amp;","&amp;I92&amp;","&amp;I93&amp;","&amp;I94&amp;","&amp;I95&amp;","&amp;I96&amp;","&amp;I97&amp;","&amp;I98&amp;","&amp;I99&amp;","&amp;I100&amp;","&amp;I101</f>
        <v>,8,,22,26,27,28,,,,,43,44,,,,,,</v>
      </c>
      <c r="J124" s="1" t="str">
        <f>J83&amp;","&amp;J84&amp;","&amp;J85&amp;","&amp;J86&amp;","&amp;J87&amp;","&amp;J88&amp;","&amp;J89&amp;","&amp;J90&amp;","&amp;J91&amp;","&amp;J92&amp;","&amp;J93&amp;","&amp;J94&amp;","&amp;J95&amp;","&amp;J96&amp;","&amp;J97&amp;","&amp;J98&amp;","&amp;J99&amp;","&amp;J100&amp;","&amp;J101</f>
        <v>,8,,22,,,28,,,,,,,,,,,,</v>
      </c>
      <c r="L124" s="1" t="str">
        <f>L83&amp;","&amp;L84&amp;","&amp;L85&amp;","&amp;L86&amp;","&amp;L87&amp;","&amp;L88&amp;","&amp;L89&amp;","&amp;L90&amp;","&amp;L91&amp;","&amp;L92&amp;","&amp;L93&amp;","&amp;L94&amp;","&amp;L95&amp;","&amp;L96&amp;","&amp;L97&amp;","&amp;L98&amp;","&amp;L99&amp;","&amp;L100&amp;","&amp;L101</f>
        <v>7,,,,26,,,36,38,40,,,,95,,,,,</v>
      </c>
      <c r="M124" s="1" t="str">
        <f>M83&amp;","&amp;M84&amp;","&amp;M85&amp;","&amp;M86&amp;","&amp;M87&amp;","&amp;M88&amp;","&amp;M89&amp;","&amp;M90&amp;","&amp;M91&amp;","&amp;M92&amp;","&amp;M93&amp;","&amp;M94&amp;","&amp;M95&amp;","&amp;M96&amp;","&amp;M97&amp;","&amp;M98&amp;","&amp;M99&amp;","&amp;M100&amp;","&amp;M101</f>
        <v>7,,,,26,,,,38,40,42,,,95,,,,,</v>
      </c>
      <c r="N124" s="1" t="str">
        <f>N83&amp;","&amp;N84&amp;","&amp;N85&amp;","&amp;N86&amp;","&amp;N87&amp;","&amp;N88&amp;","&amp;N89&amp;","&amp;N90&amp;","&amp;N91&amp;","&amp;N92&amp;","&amp;N93&amp;","&amp;N94&amp;","&amp;N95&amp;","&amp;N96&amp;","&amp;N97&amp;","&amp;N98&amp;","&amp;N99&amp;","&amp;N100&amp;","&amp;N101</f>
        <v>7,8,12,,26,,,36,38,40,42,,,,,,,,</v>
      </c>
      <c r="O124" s="1" t="str">
        <f>O83&amp;","&amp;O84&amp;","&amp;O85&amp;","&amp;O86&amp;","&amp;O87&amp;","&amp;O88&amp;","&amp;O89&amp;","&amp;O90&amp;","&amp;O91&amp;","&amp;O92&amp;","&amp;O93&amp;","&amp;O94&amp;","&amp;O95&amp;","&amp;O96&amp;","&amp;O97&amp;","&amp;O98&amp;","&amp;O99&amp;","&amp;O100&amp;","&amp;O101</f>
        <v>7,8,12,,26,,,36,,,,,,,,,,,</v>
      </c>
      <c r="P124" s="1" t="str">
        <f>P83&amp;","&amp;P84&amp;","&amp;P85&amp;","&amp;P86&amp;","&amp;P87&amp;","&amp;P88&amp;","&amp;P89&amp;","&amp;P90&amp;","&amp;P91&amp;","&amp;P92&amp;","&amp;P93&amp;","&amp;P94&amp;","&amp;P95&amp;","&amp;P96&amp;","&amp;P97&amp;","&amp;P98&amp;","&amp;P99&amp;","&amp;P100&amp;","&amp;P101</f>
        <v>,,,,26,,,,,40,,,,,,,,,</v>
      </c>
      <c r="Q124" s="1" t="str">
        <f>Q83&amp;","&amp;Q84&amp;","&amp;Q85&amp;","&amp;Q86&amp;","&amp;Q87&amp;","&amp;Q88&amp;","&amp;Q89&amp;","&amp;Q90&amp;","&amp;Q91&amp;","&amp;Q92&amp;","&amp;Q93&amp;","&amp;Q94&amp;","&amp;Q95&amp;","&amp;Q96&amp;","&amp;Q97&amp;","&amp;Q98&amp;","&amp;Q99&amp;","&amp;Q100&amp;","&amp;Q101</f>
        <v>,,,,26,27,,,38,40,42,43,44,95,,,,,</v>
      </c>
      <c r="R124" s="1" t="str">
        <f>R83&amp;","&amp;R84&amp;","&amp;R85&amp;","&amp;R86&amp;","&amp;R87&amp;","&amp;R88&amp;","&amp;R89&amp;","&amp;R90&amp;","&amp;R91&amp;","&amp;R92&amp;","&amp;R93&amp;","&amp;R94&amp;","&amp;R95&amp;","&amp;R96&amp;","&amp;R97&amp;","&amp;R98&amp;","&amp;R99&amp;","&amp;R100&amp;","&amp;R101</f>
        <v>7,,,,26,,,,,40,42,43,,95,,,,,</v>
      </c>
      <c r="T124" s="1"/>
      <c r="U124" s="1" t="str">
        <f aca="true" t="shared" si="25" ref="U124:AK124">U83&amp;","&amp;U84&amp;","&amp;U85&amp;","&amp;U86&amp;","&amp;U87&amp;","&amp;U88&amp;","&amp;U89&amp;","&amp;U90&amp;","&amp;U91&amp;","&amp;U92&amp;","&amp;U93&amp;","&amp;U94&amp;","&amp;U95&amp;","&amp;U96&amp;","&amp;U97&amp;","&amp;U98&amp;","&amp;U99&amp;","&amp;U100&amp;","&amp;U101</f>
        <v>,8,,22,26,27,28,,,,,43,,95,,,,,</v>
      </c>
      <c r="V124" s="1" t="str">
        <f t="shared" si="25"/>
        <v>,8,,22,26,27,28,,,,,43,,95,,,,,</v>
      </c>
      <c r="W124" s="1" t="str">
        <f t="shared" si="25"/>
        <v>,,,,,27,,,,,,,,,,,,,</v>
      </c>
      <c r="X124" s="1" t="str">
        <f t="shared" si="25"/>
        <v>,8,,,26,27,,,,,,43,,95,,,,,</v>
      </c>
      <c r="Y124" s="1" t="str">
        <f t="shared" si="25"/>
        <v>,8,12,22,26,27,28,,,,,43,,,,,,,</v>
      </c>
      <c r="Z124" s="1" t="str">
        <f t="shared" si="25"/>
        <v>,,,,,,,,,,,,,,,,,,</v>
      </c>
      <c r="AA124" s="1" t="str">
        <f t="shared" si="25"/>
        <v>,8,,22,26,27,,,,,,,44,,,,,,</v>
      </c>
      <c r="AB124" s="1" t="str">
        <f t="shared" si="25"/>
        <v>,8,12,,26,27,28,,,,,,44,,,,,,</v>
      </c>
      <c r="AC124" s="1" t="str">
        <f t="shared" si="25"/>
        <v>,,,,26,,,,,,,,,,,,,,</v>
      </c>
      <c r="AD124" s="1" t="str">
        <f t="shared" si="25"/>
        <v>,,,,26,,,,,,,,,,,,,,</v>
      </c>
      <c r="AE124" s="1" t="str">
        <f t="shared" si="25"/>
        <v>,,,,,,,,,,,,,,,,,,</v>
      </c>
      <c r="AF124" s="1" t="str">
        <f t="shared" si="25"/>
        <v>,,,,26,,,,,,,,44,,,,,,</v>
      </c>
      <c r="AG124" s="1" t="str">
        <f t="shared" si="25"/>
        <v>,,,,,27,,,,,,,,,,,,,</v>
      </c>
      <c r="AH124" s="1" t="str">
        <f t="shared" si="25"/>
        <v>,,,,,,,,,,,,,,,,,,</v>
      </c>
      <c r="AI124" s="1" t="str">
        <f t="shared" si="25"/>
        <v>,,,,,,,,,,,43,,,,,,,</v>
      </c>
      <c r="AJ124" s="1" t="str">
        <f t="shared" si="25"/>
        <v>,,,,,,,,,,,,,,,,,,</v>
      </c>
      <c r="AK124" s="1" t="str">
        <f t="shared" si="25"/>
        <v>,,12,,,,,,,,,,,,,,,,</v>
      </c>
    </row>
    <row r="125" spans="1:37" ht="12.75">
      <c r="A125" s="1" t="str">
        <f>A102&amp;","&amp;A103&amp;","&amp;A104</f>
        <v>48,66,108</v>
      </c>
      <c r="D125" s="1" t="s">
        <v>220</v>
      </c>
      <c r="G125" s="1" t="str">
        <f>G102&amp;","&amp;G103&amp;","&amp;G104</f>
        <v>,,</v>
      </c>
      <c r="H125" s="1" t="str">
        <f>H102&amp;","&amp;H103&amp;","&amp;H104</f>
        <v>,,</v>
      </c>
      <c r="I125" s="1" t="str">
        <f>I102&amp;","&amp;I103&amp;","&amp;I104</f>
        <v>48,66,</v>
      </c>
      <c r="J125" s="1" t="str">
        <f>J102&amp;","&amp;J103&amp;","&amp;J104</f>
        <v>48,,</v>
      </c>
      <c r="L125" s="1" t="str">
        <f aca="true" t="shared" si="26" ref="L125:R125">L102&amp;","&amp;L103&amp;","&amp;L104</f>
        <v>,,</v>
      </c>
      <c r="M125" s="1" t="str">
        <f t="shared" si="26"/>
        <v>,,</v>
      </c>
      <c r="N125" s="1" t="str">
        <f t="shared" si="26"/>
        <v>,,</v>
      </c>
      <c r="O125" s="1" t="str">
        <f t="shared" si="26"/>
        <v>,,</v>
      </c>
      <c r="P125" s="1" t="str">
        <f t="shared" si="26"/>
        <v>,,</v>
      </c>
      <c r="Q125" s="1" t="str">
        <f t="shared" si="26"/>
        <v>,,</v>
      </c>
      <c r="R125" s="1" t="str">
        <f t="shared" si="26"/>
        <v>,,</v>
      </c>
      <c r="T125" s="1"/>
      <c r="U125" s="1" t="str">
        <f aca="true" t="shared" si="27" ref="U125:AK125">U102&amp;","&amp;U103&amp;","&amp;U104</f>
        <v>48,66,</v>
      </c>
      <c r="V125" s="1" t="str">
        <f t="shared" si="27"/>
        <v>,66,</v>
      </c>
      <c r="W125" s="1" t="str">
        <f t="shared" si="27"/>
        <v>,,</v>
      </c>
      <c r="X125" s="1" t="str">
        <f t="shared" si="27"/>
        <v>48,66,</v>
      </c>
      <c r="Y125" s="1" t="str">
        <f t="shared" si="27"/>
        <v>48,66,</v>
      </c>
      <c r="Z125" s="1" t="str">
        <f t="shared" si="27"/>
        <v>,,</v>
      </c>
      <c r="AA125" s="1" t="str">
        <f t="shared" si="27"/>
        <v>48,66,</v>
      </c>
      <c r="AB125" s="1" t="str">
        <f t="shared" si="27"/>
        <v>,,</v>
      </c>
      <c r="AC125" s="1" t="str">
        <f t="shared" si="27"/>
        <v>,,</v>
      </c>
      <c r="AD125" s="1" t="str">
        <f t="shared" si="27"/>
        <v>,66,</v>
      </c>
      <c r="AE125" s="1" t="str">
        <f t="shared" si="27"/>
        <v>,66,</v>
      </c>
      <c r="AF125" s="1" t="str">
        <f t="shared" si="27"/>
        <v>,,</v>
      </c>
      <c r="AG125" s="1" t="str">
        <f t="shared" si="27"/>
        <v>,,</v>
      </c>
      <c r="AH125" s="1" t="str">
        <f t="shared" si="27"/>
        <v>,,</v>
      </c>
      <c r="AI125" s="1" t="str">
        <f t="shared" si="27"/>
        <v>,,</v>
      </c>
      <c r="AJ125" s="1" t="str">
        <f t="shared" si="27"/>
        <v>,,</v>
      </c>
      <c r="AK125" s="1" t="str">
        <f t="shared" si="27"/>
        <v>,,</v>
      </c>
    </row>
    <row r="128" ht="12.75">
      <c r="D128" s="1" t="s">
        <v>507</v>
      </c>
    </row>
    <row r="132" ht="12.75">
      <c r="A132" s="1" t="s">
        <v>729</v>
      </c>
    </row>
    <row r="133" spans="1:2" ht="12.75">
      <c r="A133" s="72" t="s">
        <v>728</v>
      </c>
      <c r="B133" s="78" t="s">
        <v>721</v>
      </c>
    </row>
    <row r="134" spans="1:2" ht="12.75">
      <c r="A134" s="1" t="s">
        <v>291</v>
      </c>
      <c r="B134" s="1" t="s">
        <v>722</v>
      </c>
    </row>
    <row r="135" spans="1:2" ht="12.75">
      <c r="A135" s="1" t="s">
        <v>526</v>
      </c>
      <c r="B135" s="1" t="s">
        <v>723</v>
      </c>
    </row>
    <row r="136" spans="1:2" ht="12.75">
      <c r="A136" s="1" t="s">
        <v>466</v>
      </c>
      <c r="B136" s="1" t="s">
        <v>724</v>
      </c>
    </row>
    <row r="137" spans="1:2" ht="12.75">
      <c r="A137" s="1" t="s">
        <v>26</v>
      </c>
      <c r="B137" s="1" t="s">
        <v>725</v>
      </c>
    </row>
    <row r="138" spans="1:2" ht="12.75">
      <c r="A138" s="1" t="s">
        <v>208</v>
      </c>
      <c r="B138" s="1" t="s">
        <v>726</v>
      </c>
    </row>
    <row r="139" spans="1:2" ht="12.75">
      <c r="A139" s="1" t="s">
        <v>283</v>
      </c>
      <c r="B139" s="1" t="s">
        <v>775</v>
      </c>
    </row>
    <row r="140" spans="1:2" ht="12.75">
      <c r="A140" s="1" t="s">
        <v>220</v>
      </c>
      <c r="B140" s="1" t="s">
        <v>727</v>
      </c>
    </row>
    <row r="142" ht="12.75">
      <c r="A142" s="1" t="s">
        <v>739</v>
      </c>
    </row>
    <row r="143" spans="2:8" ht="12.75">
      <c r="B143" s="1" t="s">
        <v>291</v>
      </c>
      <c r="C143" s="1" t="s">
        <v>526</v>
      </c>
      <c r="D143" s="1" t="s">
        <v>466</v>
      </c>
      <c r="E143" s="1" t="s">
        <v>26</v>
      </c>
      <c r="F143" s="1" t="s">
        <v>208</v>
      </c>
      <c r="G143" s="1" t="s">
        <v>283</v>
      </c>
      <c r="H143" s="1" t="s">
        <v>220</v>
      </c>
    </row>
    <row r="144" spans="1:7" ht="12.75">
      <c r="A144" s="1" t="s">
        <v>84</v>
      </c>
      <c r="B144" s="1">
        <v>23</v>
      </c>
      <c r="D144" s="1">
        <v>19</v>
      </c>
      <c r="E144" s="1">
        <v>6</v>
      </c>
      <c r="G144" s="1" t="s">
        <v>738</v>
      </c>
    </row>
    <row r="145" spans="1:7" ht="12.75">
      <c r="A145" s="1" t="s">
        <v>565</v>
      </c>
      <c r="B145" s="1">
        <v>23</v>
      </c>
      <c r="E145" s="1">
        <v>6</v>
      </c>
      <c r="G145" s="1">
        <v>43</v>
      </c>
    </row>
    <row r="146" spans="1:8" ht="12.75">
      <c r="A146" s="1" t="s">
        <v>85</v>
      </c>
      <c r="B146" s="1" t="s">
        <v>730</v>
      </c>
      <c r="C146" s="1" t="s">
        <v>723</v>
      </c>
      <c r="D146" s="1" t="s">
        <v>731</v>
      </c>
      <c r="E146" s="1" t="s">
        <v>733</v>
      </c>
      <c r="F146" s="1" t="s">
        <v>734</v>
      </c>
      <c r="G146" s="1" t="s">
        <v>737</v>
      </c>
      <c r="H146" s="1" t="s">
        <v>72</v>
      </c>
    </row>
    <row r="147" spans="1:8" ht="12.75">
      <c r="A147" s="1" t="s">
        <v>329</v>
      </c>
      <c r="D147" s="1" t="s">
        <v>732</v>
      </c>
      <c r="F147" s="1" t="s">
        <v>735</v>
      </c>
      <c r="G147" s="1" t="s">
        <v>736</v>
      </c>
      <c r="H147" s="1">
        <v>48</v>
      </c>
    </row>
    <row r="149" ht="12.75">
      <c r="A149" s="1" t="s">
        <v>740</v>
      </c>
    </row>
    <row r="150" spans="2:8" ht="12.75">
      <c r="B150" s="1" t="s">
        <v>291</v>
      </c>
      <c r="C150" s="1" t="s">
        <v>526</v>
      </c>
      <c r="D150" s="1" t="s">
        <v>466</v>
      </c>
      <c r="E150" s="1" t="s">
        <v>26</v>
      </c>
      <c r="F150" s="1" t="s">
        <v>208</v>
      </c>
      <c r="G150" s="1" t="s">
        <v>283</v>
      </c>
      <c r="H150" s="1" t="s">
        <v>220</v>
      </c>
    </row>
    <row r="151" spans="1:7" ht="12.75">
      <c r="A151" s="1" t="s">
        <v>84</v>
      </c>
      <c r="D151" s="1" t="s">
        <v>743</v>
      </c>
      <c r="E151" s="1" t="s">
        <v>748</v>
      </c>
      <c r="F151" s="1" t="s">
        <v>754</v>
      </c>
      <c r="G151" s="1" t="s">
        <v>761</v>
      </c>
    </row>
    <row r="152" spans="1:7" ht="12.75">
      <c r="A152" s="1" t="s">
        <v>565</v>
      </c>
      <c r="D152" s="1" t="s">
        <v>744</v>
      </c>
      <c r="E152" s="1" t="s">
        <v>749</v>
      </c>
      <c r="F152" s="1" t="s">
        <v>755</v>
      </c>
      <c r="G152" s="1" t="s">
        <v>762</v>
      </c>
    </row>
    <row r="153" spans="1:7" ht="12.75">
      <c r="A153" s="1" t="s">
        <v>85</v>
      </c>
      <c r="B153" s="1" t="s">
        <v>741</v>
      </c>
      <c r="C153" s="1" t="s">
        <v>742</v>
      </c>
      <c r="D153" s="1" t="s">
        <v>745</v>
      </c>
      <c r="E153" s="1" t="s">
        <v>750</v>
      </c>
      <c r="F153" s="1" t="s">
        <v>756</v>
      </c>
      <c r="G153" s="1" t="s">
        <v>763</v>
      </c>
    </row>
    <row r="154" spans="1:7" ht="12.75">
      <c r="A154" s="1" t="s">
        <v>329</v>
      </c>
      <c r="B154" s="1">
        <v>25</v>
      </c>
      <c r="D154" s="1" t="s">
        <v>746</v>
      </c>
      <c r="E154" s="1" t="s">
        <v>751</v>
      </c>
      <c r="F154" s="1" t="s">
        <v>757</v>
      </c>
      <c r="G154" s="1" t="s">
        <v>764</v>
      </c>
    </row>
    <row r="155" spans="1:7" ht="12.75">
      <c r="A155" s="1" t="s">
        <v>574</v>
      </c>
      <c r="D155" s="1">
        <v>20</v>
      </c>
      <c r="E155" s="1" t="s">
        <v>752</v>
      </c>
      <c r="F155" s="1" t="s">
        <v>758</v>
      </c>
      <c r="G155" s="1" t="s">
        <v>765</v>
      </c>
    </row>
    <row r="156" spans="1:7" ht="12.75">
      <c r="A156" s="1" t="s">
        <v>331</v>
      </c>
      <c r="B156" s="1">
        <v>64</v>
      </c>
      <c r="D156" s="1">
        <v>19</v>
      </c>
      <c r="E156" s="1">
        <v>6</v>
      </c>
      <c r="F156" s="1" t="s">
        <v>759</v>
      </c>
      <c r="G156" s="1" t="s">
        <v>766</v>
      </c>
    </row>
    <row r="157" spans="1:7" ht="12.75">
      <c r="A157" s="1" t="s">
        <v>520</v>
      </c>
      <c r="B157" s="1">
        <v>15</v>
      </c>
      <c r="D157" s="1" t="s">
        <v>747</v>
      </c>
      <c r="E157" s="1" t="s">
        <v>753</v>
      </c>
      <c r="F157" s="1" t="s">
        <v>760</v>
      </c>
      <c r="G157" s="1" t="s">
        <v>767</v>
      </c>
    </row>
    <row r="160" ht="12.75">
      <c r="A160" s="1" t="s">
        <v>777</v>
      </c>
    </row>
    <row r="161" spans="2:29" s="78" customFormat="1" ht="12.75">
      <c r="B161" s="78" t="s">
        <v>291</v>
      </c>
      <c r="C161" s="78" t="s">
        <v>526</v>
      </c>
      <c r="D161" s="78" t="s">
        <v>466</v>
      </c>
      <c r="E161" s="78" t="s">
        <v>26</v>
      </c>
      <c r="F161" s="78" t="s">
        <v>208</v>
      </c>
      <c r="G161" s="78" t="s">
        <v>283</v>
      </c>
      <c r="H161" s="78" t="s">
        <v>220</v>
      </c>
      <c r="T161" s="79"/>
      <c r="AC161" s="79"/>
    </row>
    <row r="162" spans="1:8" ht="12.75">
      <c r="A162" s="1" t="s">
        <v>502</v>
      </c>
      <c r="B162" s="1" t="s">
        <v>3</v>
      </c>
      <c r="C162" s="1" t="s">
        <v>4</v>
      </c>
      <c r="D162" s="1" t="s">
        <v>769</v>
      </c>
      <c r="E162" s="1" t="s">
        <v>5</v>
      </c>
      <c r="F162" s="1">
        <v>18</v>
      </c>
      <c r="G162" s="1" t="s">
        <v>6</v>
      </c>
      <c r="H162" s="1" t="s">
        <v>72</v>
      </c>
    </row>
    <row r="163" spans="1:8" ht="12.75">
      <c r="A163" s="1" t="s">
        <v>503</v>
      </c>
      <c r="B163" s="1" t="s">
        <v>768</v>
      </c>
      <c r="C163" s="1" t="s">
        <v>7</v>
      </c>
      <c r="D163" s="1" t="s">
        <v>770</v>
      </c>
      <c r="E163" s="1" t="s">
        <v>5</v>
      </c>
      <c r="F163" s="1">
        <v>18</v>
      </c>
      <c r="G163" s="1" t="s">
        <v>6</v>
      </c>
      <c r="H163" s="1">
        <v>66</v>
      </c>
    </row>
    <row r="164" spans="1:7" ht="12.75">
      <c r="A164" s="1" t="s">
        <v>359</v>
      </c>
      <c r="B164" s="1" t="s">
        <v>11</v>
      </c>
      <c r="C164" s="1" t="s">
        <v>9</v>
      </c>
      <c r="D164" s="1" t="s">
        <v>10</v>
      </c>
      <c r="E164" s="1" t="s">
        <v>8</v>
      </c>
      <c r="F164" s="1">
        <v>18</v>
      </c>
      <c r="G164" s="1">
        <v>27</v>
      </c>
    </row>
    <row r="165" spans="1:8" ht="12.75">
      <c r="A165" s="1" t="s">
        <v>384</v>
      </c>
      <c r="B165" s="1" t="s">
        <v>12</v>
      </c>
      <c r="C165" s="1" t="s">
        <v>13</v>
      </c>
      <c r="D165" s="1" t="s">
        <v>771</v>
      </c>
      <c r="E165" s="1" t="s">
        <v>8</v>
      </c>
      <c r="F165" s="1">
        <v>18</v>
      </c>
      <c r="G165" s="1" t="s">
        <v>776</v>
      </c>
      <c r="H165" s="1" t="s">
        <v>72</v>
      </c>
    </row>
    <row r="166" spans="1:8" ht="12.75">
      <c r="A166" s="1" t="s">
        <v>390</v>
      </c>
      <c r="B166" s="1" t="s">
        <v>14</v>
      </c>
      <c r="C166" s="1" t="s">
        <v>16</v>
      </c>
      <c r="D166" s="1" t="s">
        <v>15</v>
      </c>
      <c r="E166" s="1" t="s">
        <v>8</v>
      </c>
      <c r="F166" s="1" t="s">
        <v>17</v>
      </c>
      <c r="G166" s="1" t="s">
        <v>18</v>
      </c>
      <c r="H166" s="1" t="s">
        <v>72</v>
      </c>
    </row>
    <row r="167" spans="1:5" ht="12.75">
      <c r="A167" s="1" t="s">
        <v>295</v>
      </c>
      <c r="B167" s="1" t="s">
        <v>19</v>
      </c>
      <c r="C167" s="1" t="s">
        <v>9</v>
      </c>
      <c r="E167" s="1" t="s">
        <v>8</v>
      </c>
    </row>
    <row r="168" spans="1:8" ht="12.75">
      <c r="A168" s="1" t="s">
        <v>501</v>
      </c>
      <c r="B168" s="1" t="s">
        <v>20</v>
      </c>
      <c r="C168" s="1" t="s">
        <v>16</v>
      </c>
      <c r="D168" s="1" t="s">
        <v>21</v>
      </c>
      <c r="E168" s="1" t="s">
        <v>5</v>
      </c>
      <c r="F168" s="1" t="s">
        <v>774</v>
      </c>
      <c r="G168" s="1" t="s">
        <v>22</v>
      </c>
      <c r="H168" s="1" t="s">
        <v>72</v>
      </c>
    </row>
    <row r="169" spans="1:7" ht="12.75">
      <c r="A169" s="1" t="s">
        <v>499</v>
      </c>
      <c r="B169" s="1">
        <v>56</v>
      </c>
      <c r="C169" s="1" t="s">
        <v>9</v>
      </c>
      <c r="D169" s="1">
        <v>80</v>
      </c>
      <c r="E169" s="1" t="s">
        <v>5</v>
      </c>
      <c r="F169" s="1" t="s">
        <v>773</v>
      </c>
      <c r="G169" s="1" t="s">
        <v>0</v>
      </c>
    </row>
    <row r="170" spans="1:7" ht="12.75">
      <c r="A170" s="1" t="s">
        <v>584</v>
      </c>
      <c r="B170" s="1">
        <v>64</v>
      </c>
      <c r="C170" s="1">
        <v>72</v>
      </c>
      <c r="D170" s="1" t="s">
        <v>1</v>
      </c>
      <c r="E170" s="1" t="s">
        <v>24</v>
      </c>
      <c r="G170" s="1">
        <v>26</v>
      </c>
    </row>
    <row r="171" spans="1:8" ht="12.75">
      <c r="A171" s="1" t="s">
        <v>506</v>
      </c>
      <c r="B171" s="1">
        <v>68</v>
      </c>
      <c r="D171" s="1">
        <v>83</v>
      </c>
      <c r="E171" s="1">
        <v>4</v>
      </c>
      <c r="F171" s="1">
        <v>14</v>
      </c>
      <c r="G171" s="1">
        <v>26</v>
      </c>
      <c r="H171" s="1">
        <v>66</v>
      </c>
    </row>
    <row r="172" spans="1:8" ht="12.75">
      <c r="A172" s="1" t="s">
        <v>529</v>
      </c>
      <c r="B172" s="1" t="s">
        <v>25</v>
      </c>
      <c r="C172" s="1">
        <v>65</v>
      </c>
      <c r="D172" s="1" t="s">
        <v>772</v>
      </c>
      <c r="H172" s="1">
        <v>66</v>
      </c>
    </row>
    <row r="173" spans="1:7" ht="12.75">
      <c r="A173" s="1" t="s">
        <v>238</v>
      </c>
      <c r="E173" s="1">
        <v>61</v>
      </c>
      <c r="G173" s="1" t="s">
        <v>23</v>
      </c>
    </row>
    <row r="174" spans="1:7" ht="12.75">
      <c r="A174" s="1" t="s">
        <v>510</v>
      </c>
      <c r="E174" s="1">
        <v>6</v>
      </c>
      <c r="G174" s="1">
        <v>27</v>
      </c>
    </row>
    <row r="175" spans="1:5" ht="12.75">
      <c r="A175" s="1" t="s">
        <v>393</v>
      </c>
      <c r="E175" s="1" t="s">
        <v>2</v>
      </c>
    </row>
    <row r="176" spans="1:7" ht="12.75">
      <c r="A176" s="1" t="s">
        <v>174</v>
      </c>
      <c r="G176" s="1">
        <v>43</v>
      </c>
    </row>
    <row r="177" spans="1:5" ht="12.75">
      <c r="A177" s="1" t="s">
        <v>372</v>
      </c>
      <c r="E177" s="1">
        <v>61</v>
      </c>
    </row>
    <row r="178" spans="1:7" ht="12.75">
      <c r="A178" s="1" t="s">
        <v>574</v>
      </c>
      <c r="C178" s="1">
        <v>91</v>
      </c>
      <c r="D178" s="1">
        <v>84</v>
      </c>
      <c r="G178" s="1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8.8515625" defaultRowHeight="12.75"/>
  <cols>
    <col min="1" max="1" width="14.8515625" style="0" customWidth="1"/>
    <col min="2" max="8" width="11.421875" style="0" customWidth="1"/>
    <col min="9" max="9" width="9.421875" style="0" customWidth="1"/>
    <col min="10" max="12" width="11.421875" style="0" customWidth="1"/>
    <col min="13" max="13" width="12.140625" style="0" customWidth="1"/>
    <col min="14" max="16384" width="11.421875" style="0" customWidth="1"/>
  </cols>
  <sheetData>
    <row r="1" spans="1:9" ht="12.75">
      <c r="A1" t="s">
        <v>576</v>
      </c>
      <c r="B1" t="s">
        <v>577</v>
      </c>
      <c r="F1" t="s">
        <v>585</v>
      </c>
      <c r="H1" t="s">
        <v>527</v>
      </c>
      <c r="I1" t="s">
        <v>505</v>
      </c>
    </row>
    <row r="2" spans="1:9" ht="12.75">
      <c r="A2" t="s">
        <v>502</v>
      </c>
      <c r="B2">
        <v>39</v>
      </c>
      <c r="H2" t="s">
        <v>502</v>
      </c>
      <c r="I2">
        <f>'Overall Param usage'!U92+'Parameter list'!T62</f>
        <v>0</v>
      </c>
    </row>
    <row r="3" spans="1:13" ht="12.75">
      <c r="A3" t="s">
        <v>501</v>
      </c>
      <c r="B3">
        <v>37</v>
      </c>
      <c r="H3" t="s">
        <v>503</v>
      </c>
      <c r="I3">
        <f>'Overall Param usage'!V92+'Parameter list'!U62</f>
        <v>0</v>
      </c>
      <c r="M3" t="s">
        <v>291</v>
      </c>
    </row>
    <row r="4" spans="1:13" ht="12.75">
      <c r="A4" t="s">
        <v>503</v>
      </c>
      <c r="B4">
        <v>34</v>
      </c>
      <c r="H4" t="s">
        <v>359</v>
      </c>
      <c r="I4">
        <f>'Overall Param usage'!W92+'Parameter list'!V62</f>
        <v>0</v>
      </c>
      <c r="M4" t="s">
        <v>459</v>
      </c>
    </row>
    <row r="5" spans="1:13" ht="12.75">
      <c r="A5" t="s">
        <v>384</v>
      </c>
      <c r="B5">
        <v>34</v>
      </c>
      <c r="H5" t="s">
        <v>384</v>
      </c>
      <c r="I5">
        <f>'Overall Param usage'!X92+'Parameter list'!W62</f>
        <v>0</v>
      </c>
      <c r="M5" t="s">
        <v>26</v>
      </c>
    </row>
    <row r="6" spans="1:13" ht="12.75">
      <c r="A6" t="s">
        <v>499</v>
      </c>
      <c r="B6">
        <v>32</v>
      </c>
      <c r="H6" t="s">
        <v>390</v>
      </c>
      <c r="I6">
        <f>'Overall Param usage'!Y92+'Parameter list'!X62</f>
        <v>0</v>
      </c>
      <c r="M6" t="s">
        <v>91</v>
      </c>
    </row>
    <row r="7" spans="1:13" ht="12.75">
      <c r="A7" t="s">
        <v>156</v>
      </c>
      <c r="B7">
        <v>2</v>
      </c>
      <c r="H7" t="s">
        <v>295</v>
      </c>
      <c r="I7">
        <f>'Overall Param usage'!Z92+'Parameter list'!Y62</f>
        <v>0</v>
      </c>
      <c r="M7" t="s">
        <v>283</v>
      </c>
    </row>
    <row r="8" spans="1:13" ht="12.75">
      <c r="A8" t="s">
        <v>581</v>
      </c>
      <c r="B8">
        <v>0</v>
      </c>
      <c r="C8" t="s">
        <v>578</v>
      </c>
      <c r="H8" t="s">
        <v>501</v>
      </c>
      <c r="I8">
        <f>'Overall Param usage'!AA92+'Parameter list'!Z62</f>
        <v>0</v>
      </c>
      <c r="M8" t="s">
        <v>26</v>
      </c>
    </row>
    <row r="9" spans="1:9" ht="12.75">
      <c r="A9" t="s">
        <v>223</v>
      </c>
      <c r="B9">
        <v>0</v>
      </c>
      <c r="C9" t="s">
        <v>578</v>
      </c>
      <c r="H9" t="s">
        <v>499</v>
      </c>
      <c r="I9">
        <f>'Overall Param usage'!AB92+'Parameter list'!AA62</f>
        <v>0</v>
      </c>
    </row>
    <row r="10" spans="1:9" ht="12.75">
      <c r="A10" t="s">
        <v>238</v>
      </c>
      <c r="B10">
        <v>4</v>
      </c>
      <c r="C10" t="s">
        <v>582</v>
      </c>
      <c r="H10" t="s">
        <v>584</v>
      </c>
      <c r="I10">
        <f>'Overall Param usage'!AC92+'Parameter list'!AB62</f>
        <v>0</v>
      </c>
    </row>
    <row r="11" spans="1:9" ht="12.75">
      <c r="A11" t="s">
        <v>572</v>
      </c>
      <c r="B11">
        <v>8</v>
      </c>
      <c r="H11" t="s">
        <v>572</v>
      </c>
      <c r="I11">
        <f>'Overall Param usage'!AD92+'Parameter list'!AC62</f>
        <v>0</v>
      </c>
    </row>
    <row r="12" spans="1:9" ht="12.75">
      <c r="A12" t="s">
        <v>390</v>
      </c>
      <c r="B12">
        <v>32</v>
      </c>
      <c r="H12" t="s">
        <v>529</v>
      </c>
      <c r="I12">
        <f>'Overall Param usage'!AE92+'Parameter list'!AD62</f>
        <v>0</v>
      </c>
    </row>
    <row r="13" spans="1:9" ht="12.75">
      <c r="A13" t="s">
        <v>359</v>
      </c>
      <c r="B13">
        <v>19</v>
      </c>
      <c r="H13" t="s">
        <v>238</v>
      </c>
      <c r="I13">
        <f>'Overall Param usage'!AF92+'Parameter list'!AE62</f>
        <v>0</v>
      </c>
    </row>
    <row r="14" spans="1:9" ht="12.75">
      <c r="A14" t="s">
        <v>580</v>
      </c>
      <c r="B14">
        <v>13</v>
      </c>
      <c r="H14" t="s">
        <v>207</v>
      </c>
      <c r="I14" t="e">
        <f>'Overall Param usage'!#REF!+'Parameter list'!AF62</f>
        <v>#REF!</v>
      </c>
    </row>
    <row r="15" spans="1:9" ht="12.75">
      <c r="A15" t="s">
        <v>295</v>
      </c>
      <c r="B15">
        <v>10</v>
      </c>
      <c r="H15" t="s">
        <v>510</v>
      </c>
      <c r="I15">
        <f>'Overall Param usage'!AG92+'Parameter list'!AG62</f>
        <v>0</v>
      </c>
    </row>
    <row r="16" spans="1:9" ht="12.75">
      <c r="A16" t="s">
        <v>397</v>
      </c>
      <c r="B16">
        <v>8</v>
      </c>
      <c r="H16" t="s">
        <v>393</v>
      </c>
      <c r="I16">
        <f>'Overall Param usage'!AH92+'Parameter list'!AH62</f>
        <v>0</v>
      </c>
    </row>
    <row r="17" spans="1:9" ht="12.75">
      <c r="A17" t="s">
        <v>511</v>
      </c>
      <c r="B17">
        <v>5</v>
      </c>
      <c r="H17" t="s">
        <v>174</v>
      </c>
      <c r="I17">
        <f>'Overall Param usage'!AI92+'Parameter list'!AI62</f>
        <v>0</v>
      </c>
    </row>
    <row r="18" spans="1:9" ht="12.75">
      <c r="A18" t="s">
        <v>529</v>
      </c>
      <c r="B18">
        <v>5</v>
      </c>
      <c r="H18" t="s">
        <v>372</v>
      </c>
      <c r="I18">
        <f>'Overall Param usage'!AJ92+'Parameter list'!AJ62</f>
        <v>0</v>
      </c>
    </row>
    <row r="19" spans="1:2" ht="12.75">
      <c r="A19" t="s">
        <v>392</v>
      </c>
      <c r="B19">
        <v>5</v>
      </c>
    </row>
    <row r="20" spans="1:3" ht="12.75">
      <c r="A20" t="s">
        <v>322</v>
      </c>
      <c r="B20">
        <v>4</v>
      </c>
      <c r="C20" t="s">
        <v>579</v>
      </c>
    </row>
    <row r="21" spans="1:2" ht="12.75">
      <c r="A21" t="s">
        <v>510</v>
      </c>
      <c r="B21">
        <v>3</v>
      </c>
    </row>
    <row r="22" spans="1:2" ht="12.75">
      <c r="A22" t="s">
        <v>393</v>
      </c>
      <c r="B22">
        <v>3</v>
      </c>
    </row>
    <row r="23" spans="1:3" ht="12.75">
      <c r="A23" t="s">
        <v>314</v>
      </c>
      <c r="B23">
        <v>3</v>
      </c>
      <c r="C23" t="s">
        <v>578</v>
      </c>
    </row>
    <row r="24" spans="1:2" ht="12.75">
      <c r="A24" t="s">
        <v>174</v>
      </c>
      <c r="B24">
        <v>2</v>
      </c>
    </row>
    <row r="25" spans="1:2" ht="12.75">
      <c r="A25" t="s">
        <v>372</v>
      </c>
      <c r="B25">
        <v>2</v>
      </c>
    </row>
    <row r="26" spans="1:2" ht="12.75">
      <c r="A26" t="s">
        <v>296</v>
      </c>
      <c r="B26">
        <v>2</v>
      </c>
    </row>
    <row r="27" spans="1:3" ht="12.75">
      <c r="A27" t="s">
        <v>313</v>
      </c>
      <c r="B27">
        <v>2</v>
      </c>
      <c r="C27" t="s">
        <v>583</v>
      </c>
    </row>
    <row r="28" spans="1:3" ht="12.75">
      <c r="A28" t="s">
        <v>410</v>
      </c>
      <c r="B28">
        <v>2</v>
      </c>
      <c r="C28" t="s">
        <v>582</v>
      </c>
    </row>
    <row r="29" spans="1:3" ht="12.75">
      <c r="A29" t="s">
        <v>573</v>
      </c>
      <c r="B29">
        <v>1</v>
      </c>
      <c r="C29" t="s">
        <v>582</v>
      </c>
    </row>
    <row r="30" spans="1:3" ht="12.75">
      <c r="A30" t="s">
        <v>302</v>
      </c>
      <c r="B30">
        <v>1</v>
      </c>
      <c r="C30" t="s">
        <v>578</v>
      </c>
    </row>
    <row r="31" spans="1:3" ht="12.75">
      <c r="A31" t="s">
        <v>394</v>
      </c>
      <c r="B31">
        <v>1</v>
      </c>
      <c r="C31" t="s">
        <v>578</v>
      </c>
    </row>
    <row r="32" spans="1:3" ht="12.75">
      <c r="A32" t="s">
        <v>301</v>
      </c>
      <c r="B32">
        <v>1</v>
      </c>
      <c r="C32" t="s">
        <v>578</v>
      </c>
    </row>
    <row r="33" spans="1:3" ht="12.75">
      <c r="A33" t="s">
        <v>303</v>
      </c>
      <c r="B33">
        <v>1</v>
      </c>
      <c r="C33" t="s">
        <v>578</v>
      </c>
    </row>
    <row r="34" spans="1:3" ht="12.75">
      <c r="A34" t="s">
        <v>401</v>
      </c>
      <c r="B34">
        <v>1</v>
      </c>
      <c r="C34" t="s">
        <v>578</v>
      </c>
    </row>
    <row r="35" spans="1:3" ht="12.75">
      <c r="A35" t="s">
        <v>315</v>
      </c>
      <c r="B35">
        <v>1</v>
      </c>
      <c r="C35" t="s">
        <v>578</v>
      </c>
    </row>
    <row r="36" spans="1:3" ht="12.75">
      <c r="A36" t="s">
        <v>319</v>
      </c>
      <c r="B36">
        <v>1</v>
      </c>
      <c r="C36" t="s">
        <v>578</v>
      </c>
    </row>
    <row r="37" spans="1:3" ht="12.75">
      <c r="A37" t="s">
        <v>324</v>
      </c>
      <c r="B37">
        <v>1</v>
      </c>
      <c r="C37" t="s">
        <v>578</v>
      </c>
    </row>
    <row r="38" spans="1:3" ht="12.75">
      <c r="A38" t="s">
        <v>158</v>
      </c>
      <c r="B38">
        <v>1</v>
      </c>
      <c r="C38" t="s">
        <v>582</v>
      </c>
    </row>
    <row r="39" spans="1:3" ht="12.75">
      <c r="A39" t="s">
        <v>161</v>
      </c>
      <c r="B39">
        <v>1</v>
      </c>
      <c r="C39" t="s">
        <v>578</v>
      </c>
    </row>
    <row r="40" spans="1:3" ht="12.75">
      <c r="A40" t="s">
        <v>162</v>
      </c>
      <c r="B40">
        <v>1</v>
      </c>
      <c r="C40" t="s">
        <v>578</v>
      </c>
    </row>
    <row r="41" spans="1:3" ht="12.75">
      <c r="A41" t="s">
        <v>175</v>
      </c>
      <c r="B41">
        <v>1</v>
      </c>
      <c r="C41" t="s">
        <v>578</v>
      </c>
    </row>
    <row r="42" spans="1:3" ht="12.75">
      <c r="A42" t="s">
        <v>176</v>
      </c>
      <c r="B42">
        <v>1</v>
      </c>
      <c r="C42" t="s">
        <v>578</v>
      </c>
    </row>
    <row r="43" spans="1:3" ht="12.75">
      <c r="A43" t="s">
        <v>387</v>
      </c>
      <c r="B43">
        <v>1</v>
      </c>
      <c r="C43" t="s">
        <v>578</v>
      </c>
    </row>
    <row r="44" spans="1:3" ht="12.75">
      <c r="A44" t="s">
        <v>216</v>
      </c>
      <c r="B44">
        <v>1</v>
      </c>
      <c r="C44" t="s">
        <v>578</v>
      </c>
    </row>
    <row r="45" spans="1:3" ht="12.75">
      <c r="A45" t="s">
        <v>225</v>
      </c>
      <c r="B45">
        <v>0</v>
      </c>
      <c r="C45" t="s">
        <v>578</v>
      </c>
    </row>
    <row r="46" spans="1:3" ht="12.75">
      <c r="A46" t="s">
        <v>229</v>
      </c>
      <c r="B46">
        <v>1</v>
      </c>
      <c r="C46" t="s">
        <v>578</v>
      </c>
    </row>
    <row r="47" spans="1:3" ht="12.75">
      <c r="A47" t="s">
        <v>389</v>
      </c>
      <c r="B47">
        <v>0</v>
      </c>
      <c r="C47" t="s">
        <v>578</v>
      </c>
    </row>
    <row r="48" spans="1:3" ht="12.75">
      <c r="A48" t="s">
        <v>363</v>
      </c>
      <c r="B48">
        <v>0</v>
      </c>
      <c r="C48" t="s">
        <v>578</v>
      </c>
    </row>
    <row r="49" spans="1:3" ht="12.75">
      <c r="A49" t="s">
        <v>364</v>
      </c>
      <c r="B49">
        <v>0</v>
      </c>
      <c r="C49" t="s">
        <v>578</v>
      </c>
    </row>
    <row r="50" spans="1:3" ht="12.75">
      <c r="A50" t="s">
        <v>365</v>
      </c>
      <c r="B50">
        <v>0</v>
      </c>
      <c r="C50" t="s">
        <v>578</v>
      </c>
    </row>
    <row r="51" spans="1:3" ht="12.75">
      <c r="A51" t="s">
        <v>366</v>
      </c>
      <c r="B51">
        <v>0</v>
      </c>
      <c r="C51" t="s">
        <v>578</v>
      </c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8.8515625" defaultRowHeight="12.75"/>
  <cols>
    <col min="1" max="16384" width="11.421875" style="0" customWidth="1"/>
  </cols>
  <sheetData>
    <row r="1" spans="1:83" ht="12.75">
      <c r="A1" s="1" t="s">
        <v>292</v>
      </c>
      <c r="B1" s="1" t="s">
        <v>418</v>
      </c>
      <c r="C1" s="1" t="s">
        <v>293</v>
      </c>
      <c r="D1" s="1" t="s">
        <v>277</v>
      </c>
      <c r="E1" s="1" t="s">
        <v>278</v>
      </c>
      <c r="F1" s="1" t="s">
        <v>84</v>
      </c>
      <c r="G1" s="1" t="s">
        <v>565</v>
      </c>
      <c r="H1" s="1" t="s">
        <v>85</v>
      </c>
      <c r="I1" s="1" t="s">
        <v>329</v>
      </c>
      <c r="J1" s="1"/>
      <c r="K1" s="1" t="s">
        <v>531</v>
      </c>
      <c r="L1" s="1" t="s">
        <v>331</v>
      </c>
      <c r="M1" s="1" t="s">
        <v>502</v>
      </c>
      <c r="N1" s="1" t="s">
        <v>501</v>
      </c>
      <c r="O1" s="1" t="s">
        <v>503</v>
      </c>
      <c r="P1" s="1" t="s">
        <v>359</v>
      </c>
      <c r="Q1" s="1" t="s">
        <v>384</v>
      </c>
      <c r="R1" s="1" t="s">
        <v>499</v>
      </c>
      <c r="S1" s="1" t="s">
        <v>390</v>
      </c>
      <c r="T1" s="1" t="s">
        <v>297</v>
      </c>
      <c r="U1" s="1" t="s">
        <v>295</v>
      </c>
      <c r="V1" s="1" t="s">
        <v>397</v>
      </c>
      <c r="W1" s="1" t="s">
        <v>298</v>
      </c>
      <c r="X1" s="1" t="s">
        <v>511</v>
      </c>
      <c r="Y1" s="1" t="s">
        <v>529</v>
      </c>
      <c r="Z1" s="1" t="s">
        <v>510</v>
      </c>
      <c r="AA1" s="1" t="s">
        <v>392</v>
      </c>
      <c r="AB1" s="1" t="s">
        <v>322</v>
      </c>
      <c r="AC1" s="1" t="s">
        <v>393</v>
      </c>
      <c r="AD1" s="1" t="s">
        <v>238</v>
      </c>
      <c r="AE1" s="1" t="s">
        <v>314</v>
      </c>
      <c r="AF1" s="1" t="s">
        <v>302</v>
      </c>
      <c r="AG1" s="1" t="s">
        <v>174</v>
      </c>
      <c r="AH1" s="1" t="s">
        <v>372</v>
      </c>
      <c r="AI1" s="1" t="s">
        <v>296</v>
      </c>
      <c r="AJ1" s="1" t="s">
        <v>394</v>
      </c>
      <c r="AK1" s="1" t="s">
        <v>301</v>
      </c>
      <c r="AL1" s="1" t="s">
        <v>313</v>
      </c>
      <c r="AM1" s="1" t="s">
        <v>410</v>
      </c>
      <c r="AN1" s="1" t="s">
        <v>156</v>
      </c>
      <c r="AO1" s="1" t="s">
        <v>171</v>
      </c>
      <c r="AP1" s="1" t="s">
        <v>223</v>
      </c>
      <c r="AQ1" s="1" t="s">
        <v>303</v>
      </c>
      <c r="AR1" s="1" t="s">
        <v>401</v>
      </c>
      <c r="AS1" s="1" t="s">
        <v>315</v>
      </c>
      <c r="AT1" s="1" t="s">
        <v>319</v>
      </c>
      <c r="AU1" s="1" t="s">
        <v>324</v>
      </c>
      <c r="AV1" s="1" t="s">
        <v>158</v>
      </c>
      <c r="AW1" s="1" t="s">
        <v>161</v>
      </c>
      <c r="AX1" s="1" t="s">
        <v>162</v>
      </c>
      <c r="AY1" s="1" t="s">
        <v>175</v>
      </c>
      <c r="AZ1" s="1" t="s">
        <v>176</v>
      </c>
      <c r="BA1" s="1" t="s">
        <v>389</v>
      </c>
      <c r="BB1" s="1" t="s">
        <v>363</v>
      </c>
      <c r="BC1" s="1" t="s">
        <v>364</v>
      </c>
      <c r="BD1" s="1" t="s">
        <v>365</v>
      </c>
      <c r="BE1" s="1" t="s">
        <v>366</v>
      </c>
      <c r="BF1" s="1" t="s">
        <v>387</v>
      </c>
      <c r="BG1" s="1" t="s">
        <v>216</v>
      </c>
      <c r="BH1" s="1" t="s">
        <v>224</v>
      </c>
      <c r="BI1" s="1" t="s">
        <v>225</v>
      </c>
      <c r="BJ1" s="1" t="s">
        <v>229</v>
      </c>
      <c r="BK1" s="1"/>
      <c r="BL1" s="1" t="s">
        <v>400</v>
      </c>
      <c r="BM1" s="1" t="s">
        <v>306</v>
      </c>
      <c r="BN1" s="1" t="s">
        <v>294</v>
      </c>
      <c r="BO1" s="1" t="s">
        <v>300</v>
      </c>
      <c r="BP1" s="1" t="s">
        <v>307</v>
      </c>
      <c r="BQ1" s="1" t="s">
        <v>504</v>
      </c>
      <c r="BR1" s="1" t="s">
        <v>305</v>
      </c>
      <c r="BS1" s="1" t="s">
        <v>237</v>
      </c>
      <c r="BT1" s="1" t="s">
        <v>310</v>
      </c>
      <c r="BU1" s="1" t="s">
        <v>311</v>
      </c>
      <c r="BV1" s="1" t="s">
        <v>312</v>
      </c>
      <c r="BW1" s="1" t="s">
        <v>80</v>
      </c>
      <c r="BX1" s="1" t="s">
        <v>316</v>
      </c>
      <c r="BY1" s="1" t="s">
        <v>317</v>
      </c>
      <c r="BZ1" s="1" t="s">
        <v>326</v>
      </c>
      <c r="CA1" s="1" t="s">
        <v>172</v>
      </c>
      <c r="CB1" s="1" t="s">
        <v>367</v>
      </c>
      <c r="CC1" s="1" t="s">
        <v>368</v>
      </c>
      <c r="CD1" s="1" t="s">
        <v>215</v>
      </c>
      <c r="CE1" s="1"/>
    </row>
    <row r="2" spans="1:83" ht="12.75">
      <c r="A2" s="3">
        <v>1</v>
      </c>
      <c r="B2" s="3"/>
      <c r="C2" s="3" t="s">
        <v>498</v>
      </c>
      <c r="D2" s="3" t="s">
        <v>279</v>
      </c>
      <c r="E2" s="3" t="s">
        <v>291</v>
      </c>
      <c r="F2" s="3"/>
      <c r="G2" s="3"/>
      <c r="H2" s="22" t="s">
        <v>481</v>
      </c>
      <c r="I2" s="22"/>
      <c r="J2" s="22"/>
      <c r="K2" s="22" t="s">
        <v>332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405</v>
      </c>
      <c r="D3" s="1" t="s">
        <v>279</v>
      </c>
      <c r="E3" s="1" t="s">
        <v>291</v>
      </c>
      <c r="F3" s="1"/>
      <c r="G3" s="2"/>
      <c r="H3" s="2" t="s">
        <v>85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299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567</v>
      </c>
      <c r="C4" s="1" t="s">
        <v>234</v>
      </c>
      <c r="D4" s="1" t="s">
        <v>279</v>
      </c>
      <c r="E4" s="1" t="s">
        <v>291</v>
      </c>
      <c r="F4" s="2" t="s">
        <v>84</v>
      </c>
      <c r="G4" s="1" t="s">
        <v>565</v>
      </c>
      <c r="H4" s="1" t="s">
        <v>85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323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235</v>
      </c>
      <c r="D5" s="1" t="s">
        <v>279</v>
      </c>
      <c r="E5" s="1" t="s">
        <v>291</v>
      </c>
      <c r="F5" s="1"/>
      <c r="G5" s="2"/>
      <c r="H5" s="2" t="s">
        <v>85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568</v>
      </c>
      <c r="D6" s="3" t="s">
        <v>280</v>
      </c>
      <c r="E6" s="3" t="s">
        <v>291</v>
      </c>
      <c r="F6" s="3" t="s">
        <v>411</v>
      </c>
      <c r="G6" s="3"/>
      <c r="H6" s="3" t="s">
        <v>85</v>
      </c>
      <c r="I6" s="3"/>
      <c r="J6" s="3"/>
      <c r="K6" s="3" t="s">
        <v>332</v>
      </c>
      <c r="L6" s="3"/>
      <c r="M6" s="3">
        <v>30</v>
      </c>
      <c r="N6" s="3" t="s">
        <v>155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155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566</v>
      </c>
      <c r="C7" s="3" t="s">
        <v>157</v>
      </c>
      <c r="D7" s="3" t="s">
        <v>280</v>
      </c>
      <c r="E7" s="3" t="s">
        <v>291</v>
      </c>
      <c r="F7" s="3" t="s">
        <v>153</v>
      </c>
      <c r="G7" s="3"/>
      <c r="H7" s="3" t="s">
        <v>85</v>
      </c>
      <c r="I7" s="3"/>
      <c r="J7" s="3"/>
      <c r="K7" s="3" t="s">
        <v>332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412</v>
      </c>
      <c r="C8" s="1" t="s">
        <v>159</v>
      </c>
      <c r="D8" s="1" t="s">
        <v>160</v>
      </c>
      <c r="E8" s="1" t="s">
        <v>291</v>
      </c>
      <c r="F8" s="1"/>
      <c r="G8" s="1"/>
      <c r="H8" s="1" t="s">
        <v>85</v>
      </c>
      <c r="I8" s="1"/>
      <c r="J8" s="1"/>
      <c r="K8" s="1" t="s">
        <v>332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227</v>
      </c>
      <c r="D9" s="1" t="s">
        <v>160</v>
      </c>
      <c r="E9" s="1" t="s">
        <v>291</v>
      </c>
      <c r="F9" s="1"/>
      <c r="G9" s="1"/>
      <c r="H9" s="1" t="s">
        <v>85</v>
      </c>
      <c r="I9" s="1" t="s">
        <v>334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228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73</v>
      </c>
      <c r="D10" s="1" t="s">
        <v>160</v>
      </c>
      <c r="E10" s="1" t="s">
        <v>291</v>
      </c>
      <c r="F10" s="1"/>
      <c r="G10" s="1"/>
      <c r="H10" s="1" t="s">
        <v>85</v>
      </c>
      <c r="I10" s="1" t="s">
        <v>334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74</v>
      </c>
      <c r="D11" s="1" t="s">
        <v>160</v>
      </c>
      <c r="E11" s="1" t="s">
        <v>291</v>
      </c>
      <c r="F11" s="1"/>
      <c r="G11" s="1"/>
      <c r="H11" s="1" t="s">
        <v>85</v>
      </c>
      <c r="I11" s="1" t="s">
        <v>334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75</v>
      </c>
      <c r="D12" s="3" t="s">
        <v>160</v>
      </c>
      <c r="E12" s="3" t="s">
        <v>291</v>
      </c>
      <c r="F12" s="3"/>
      <c r="G12" s="1"/>
      <c r="H12" s="1" t="s">
        <v>85</v>
      </c>
      <c r="I12" s="1" t="s">
        <v>334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76</v>
      </c>
      <c r="D13" s="1" t="s">
        <v>160</v>
      </c>
      <c r="E13" s="1" t="s">
        <v>291</v>
      </c>
      <c r="F13" s="1"/>
      <c r="G13" s="1"/>
      <c r="H13" s="1" t="s">
        <v>85</v>
      </c>
      <c r="I13" s="1" t="s">
        <v>334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77</v>
      </c>
      <c r="D14" s="1" t="s">
        <v>160</v>
      </c>
      <c r="E14" s="1" t="s">
        <v>291</v>
      </c>
      <c r="F14" s="1"/>
      <c r="G14" s="1"/>
      <c r="H14" s="1" t="s">
        <v>85</v>
      </c>
      <c r="I14" s="1" t="s">
        <v>334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78</v>
      </c>
      <c r="D15" s="1" t="s">
        <v>160</v>
      </c>
      <c r="E15" s="1" t="s">
        <v>291</v>
      </c>
      <c r="F15" s="1"/>
      <c r="G15" s="1"/>
      <c r="H15" s="1" t="s">
        <v>85</v>
      </c>
      <c r="I15" s="1" t="s">
        <v>334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34" t="s">
        <v>144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34" t="s">
        <v>421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416</v>
      </c>
      <c r="C20" s="1" t="s">
        <v>231</v>
      </c>
      <c r="D20" s="1" t="s">
        <v>280</v>
      </c>
      <c r="E20" s="1" t="s">
        <v>459</v>
      </c>
      <c r="F20" s="1"/>
      <c r="G20" s="2"/>
      <c r="H20" s="2" t="s">
        <v>415</v>
      </c>
      <c r="I20" s="2"/>
      <c r="J20" s="2"/>
      <c r="K20" s="2"/>
      <c r="L20" s="2"/>
      <c r="M20" s="1">
        <v>21</v>
      </c>
      <c r="N20" s="1" t="s">
        <v>321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321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409</v>
      </c>
      <c r="D21" s="1" t="s">
        <v>458</v>
      </c>
      <c r="E21" s="1" t="s">
        <v>459</v>
      </c>
      <c r="F21" s="1" t="s">
        <v>560</v>
      </c>
      <c r="G21" s="1"/>
      <c r="H21" s="2" t="s">
        <v>481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318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230</v>
      </c>
      <c r="D22" s="1" t="s">
        <v>280</v>
      </c>
      <c r="E22" s="1" t="s">
        <v>459</v>
      </c>
      <c r="F22" s="2" t="s">
        <v>559</v>
      </c>
      <c r="G22" s="2"/>
      <c r="H22" s="1" t="s">
        <v>85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320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327</v>
      </c>
      <c r="D23" s="1" t="s">
        <v>280</v>
      </c>
      <c r="E23" s="1" t="s">
        <v>459</v>
      </c>
      <c r="F23" s="1"/>
      <c r="G23" s="1"/>
      <c r="H23" s="2" t="s">
        <v>85</v>
      </c>
      <c r="I23" s="1" t="s">
        <v>329</v>
      </c>
      <c r="J23" s="2"/>
      <c r="K23" s="2"/>
      <c r="L23" s="1"/>
      <c r="M23" s="1">
        <v>29</v>
      </c>
      <c r="N23" s="1" t="s">
        <v>154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154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222</v>
      </c>
      <c r="D24" s="1" t="s">
        <v>279</v>
      </c>
      <c r="E24" s="1" t="s">
        <v>459</v>
      </c>
      <c r="F24" s="1"/>
      <c r="G24" s="1"/>
      <c r="H24" s="1" t="s">
        <v>85</v>
      </c>
      <c r="I24" s="1"/>
      <c r="J24" s="1"/>
      <c r="K24" s="1" t="s">
        <v>332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226</v>
      </c>
      <c r="D25" s="3" t="s">
        <v>279</v>
      </c>
      <c r="E25" s="3" t="s">
        <v>459</v>
      </c>
      <c r="F25" s="3"/>
      <c r="G25" s="3"/>
      <c r="H25" s="3" t="s">
        <v>85</v>
      </c>
      <c r="I25" s="3" t="s">
        <v>329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34" t="s">
        <v>144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34" t="s">
        <v>421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383</v>
      </c>
      <c r="D31" s="1" t="s">
        <v>280</v>
      </c>
      <c r="E31" s="1" t="s">
        <v>282</v>
      </c>
      <c r="F31" s="1"/>
      <c r="G31" s="1"/>
      <c r="H31" s="1" t="s">
        <v>85</v>
      </c>
      <c r="I31" s="2" t="s">
        <v>329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530</v>
      </c>
      <c r="D32" s="1" t="s">
        <v>280</v>
      </c>
      <c r="E32" s="1" t="s">
        <v>282</v>
      </c>
      <c r="F32" s="2" t="s">
        <v>84</v>
      </c>
      <c r="G32" s="1" t="s">
        <v>565</v>
      </c>
      <c r="H32" s="1" t="s">
        <v>85</v>
      </c>
      <c r="I32" s="1"/>
      <c r="J32" s="2"/>
      <c r="K32" s="2" t="s">
        <v>332</v>
      </c>
      <c r="L32" s="2" t="s">
        <v>332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167</v>
      </c>
      <c r="D33" s="1" t="s">
        <v>458</v>
      </c>
      <c r="E33" s="1" t="s">
        <v>282</v>
      </c>
      <c r="F33" s="1"/>
      <c r="G33" s="1"/>
      <c r="H33" s="1" t="s">
        <v>85</v>
      </c>
      <c r="I33" s="2" t="s">
        <v>329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169</v>
      </c>
      <c r="D34" s="1" t="s">
        <v>170</v>
      </c>
      <c r="E34" s="1" t="s">
        <v>282</v>
      </c>
      <c r="F34" s="1"/>
      <c r="G34" s="1"/>
      <c r="H34" s="1" t="s">
        <v>85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81</v>
      </c>
      <c r="D35" s="3" t="s">
        <v>280</v>
      </c>
      <c r="E35" s="3" t="s">
        <v>282</v>
      </c>
      <c r="F35" s="3"/>
      <c r="G35" s="3"/>
      <c r="H35" s="3" t="s">
        <v>85</v>
      </c>
      <c r="I35" s="3"/>
      <c r="J35" s="3"/>
      <c r="K35" s="3" t="s">
        <v>332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82</v>
      </c>
      <c r="D36" s="3" t="s">
        <v>280</v>
      </c>
      <c r="E36" s="3" t="s">
        <v>282</v>
      </c>
      <c r="F36" s="3"/>
      <c r="G36" s="3"/>
      <c r="H36" s="3" t="s">
        <v>85</v>
      </c>
      <c r="I36" s="3"/>
      <c r="J36" s="3"/>
      <c r="K36" s="3" t="s">
        <v>332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385</v>
      </c>
      <c r="D37" s="1" t="s">
        <v>279</v>
      </c>
      <c r="E37" s="1" t="s">
        <v>282</v>
      </c>
      <c r="F37" s="1"/>
      <c r="G37" s="1"/>
      <c r="H37" s="1" t="s">
        <v>85</v>
      </c>
      <c r="I37" s="2" t="s">
        <v>329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34" t="s">
        <v>144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34" t="s">
        <v>421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330</v>
      </c>
      <c r="D42" s="1" t="s">
        <v>280</v>
      </c>
      <c r="E42" s="1" t="s">
        <v>281</v>
      </c>
      <c r="F42" s="1"/>
      <c r="G42" s="1"/>
      <c r="H42" s="1" t="s">
        <v>85</v>
      </c>
      <c r="I42" s="2" t="s">
        <v>329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287</v>
      </c>
      <c r="D43" s="1" t="s">
        <v>280</v>
      </c>
      <c r="E43" s="1" t="s">
        <v>281</v>
      </c>
      <c r="F43" s="1"/>
      <c r="G43" s="2"/>
      <c r="H43" s="2" t="s">
        <v>85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304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398</v>
      </c>
      <c r="D44" s="1" t="s">
        <v>280</v>
      </c>
      <c r="E44" s="1" t="s">
        <v>281</v>
      </c>
      <c r="F44" s="1" t="s">
        <v>414</v>
      </c>
      <c r="G44" s="2"/>
      <c r="H44" s="1" t="s">
        <v>85</v>
      </c>
      <c r="I44" s="1" t="s">
        <v>329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399</v>
      </c>
      <c r="D45" s="1" t="s">
        <v>280</v>
      </c>
      <c r="E45" s="1" t="s">
        <v>281</v>
      </c>
      <c r="F45" s="1" t="s">
        <v>563</v>
      </c>
      <c r="G45" s="1"/>
      <c r="H45" s="2" t="s">
        <v>85</v>
      </c>
      <c r="I45" s="2" t="s">
        <v>329</v>
      </c>
      <c r="J45" s="2"/>
      <c r="K45" s="2"/>
      <c r="L45" s="2" t="s">
        <v>332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562</v>
      </c>
      <c r="D46" s="1" t="s">
        <v>456</v>
      </c>
      <c r="E46" s="1" t="s">
        <v>457</v>
      </c>
      <c r="F46" s="1"/>
      <c r="G46" s="2"/>
      <c r="H46" s="1" t="s">
        <v>85</v>
      </c>
      <c r="I46" s="2" t="s">
        <v>329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309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163</v>
      </c>
      <c r="D47" s="1" t="s">
        <v>164</v>
      </c>
      <c r="E47" s="1" t="s">
        <v>281</v>
      </c>
      <c r="F47" s="1"/>
      <c r="G47" s="1"/>
      <c r="H47" s="2" t="s">
        <v>85</v>
      </c>
      <c r="I47" s="1" t="s">
        <v>329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165</v>
      </c>
      <c r="D48" s="1" t="s">
        <v>280</v>
      </c>
      <c r="E48" s="1" t="s">
        <v>281</v>
      </c>
      <c r="F48" s="1"/>
      <c r="G48" s="1"/>
      <c r="H48" s="2" t="s">
        <v>85</v>
      </c>
      <c r="I48" s="1" t="s">
        <v>329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166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388</v>
      </c>
      <c r="D49" s="3" t="s">
        <v>214</v>
      </c>
      <c r="E49" s="3" t="s">
        <v>281</v>
      </c>
      <c r="F49" s="3" t="s">
        <v>335</v>
      </c>
      <c r="G49" s="3"/>
      <c r="H49" s="3" t="s">
        <v>85</v>
      </c>
      <c r="I49" s="3"/>
      <c r="J49" s="3"/>
      <c r="K49" s="3" t="s">
        <v>332</v>
      </c>
      <c r="L49" s="3" t="s">
        <v>332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217</v>
      </c>
      <c r="D50" s="3" t="s">
        <v>280</v>
      </c>
      <c r="E50" s="3" t="s">
        <v>457</v>
      </c>
      <c r="F50" s="3"/>
      <c r="G50" s="3"/>
      <c r="H50" s="3" t="s">
        <v>85</v>
      </c>
      <c r="I50" s="3" t="s">
        <v>334</v>
      </c>
      <c r="J50" s="3"/>
      <c r="K50" s="3" t="s">
        <v>332</v>
      </c>
      <c r="L50" s="3" t="s">
        <v>332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218</v>
      </c>
      <c r="D51" s="3" t="s">
        <v>280</v>
      </c>
      <c r="E51" s="3" t="s">
        <v>281</v>
      </c>
      <c r="F51" s="3"/>
      <c r="G51" s="3"/>
      <c r="H51" s="3" t="s">
        <v>85</v>
      </c>
      <c r="I51" s="3" t="s">
        <v>334</v>
      </c>
      <c r="J51" s="3"/>
      <c r="K51" s="3" t="s">
        <v>332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79</v>
      </c>
      <c r="D52" s="1" t="s">
        <v>280</v>
      </c>
      <c r="E52" s="1" t="s">
        <v>281</v>
      </c>
      <c r="F52" s="1" t="s">
        <v>153</v>
      </c>
      <c r="G52" s="1"/>
      <c r="H52" s="1" t="s">
        <v>85</v>
      </c>
      <c r="I52" s="1"/>
      <c r="J52" s="1"/>
      <c r="K52" s="1" t="s">
        <v>332</v>
      </c>
      <c r="L52" s="1" t="s">
        <v>332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34" t="s">
        <v>144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34" t="s">
        <v>421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232</v>
      </c>
      <c r="D57" s="1" t="s">
        <v>279</v>
      </c>
      <c r="E57" s="1" t="s">
        <v>283</v>
      </c>
      <c r="G57" s="2"/>
      <c r="H57" s="1" t="s">
        <v>85</v>
      </c>
      <c r="I57" s="2" t="s">
        <v>329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.75">
      <c r="A58" s="3">
        <v>12</v>
      </c>
      <c r="B58" s="3"/>
      <c r="C58" s="3" t="s">
        <v>402</v>
      </c>
      <c r="D58" s="3" t="s">
        <v>280</v>
      </c>
      <c r="E58" s="3" t="s">
        <v>283</v>
      </c>
      <c r="F58" s="3"/>
      <c r="G58" s="22"/>
      <c r="H58" s="22" t="s">
        <v>85</v>
      </c>
      <c r="I58" s="22" t="s">
        <v>329</v>
      </c>
      <c r="J58" s="22"/>
      <c r="K58" s="22" t="s">
        <v>332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308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395</v>
      </c>
      <c r="D59" s="1" t="s">
        <v>280</v>
      </c>
      <c r="E59" s="1" t="s">
        <v>283</v>
      </c>
      <c r="F59" s="1"/>
      <c r="G59" s="2"/>
      <c r="H59" s="1" t="s">
        <v>85</v>
      </c>
      <c r="I59" s="2" t="s">
        <v>329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396</v>
      </c>
      <c r="D60" s="1" t="s">
        <v>279</v>
      </c>
      <c r="E60" s="1" t="s">
        <v>283</v>
      </c>
      <c r="F60" s="1"/>
      <c r="G60" s="2"/>
      <c r="H60" s="1" t="s">
        <v>85</v>
      </c>
      <c r="I60" s="2" t="s">
        <v>329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408</v>
      </c>
      <c r="D61" s="1" t="s">
        <v>280</v>
      </c>
      <c r="E61" s="1" t="s">
        <v>283</v>
      </c>
      <c r="F61" s="2" t="s">
        <v>84</v>
      </c>
      <c r="G61" s="2"/>
      <c r="H61" s="2" t="s">
        <v>85</v>
      </c>
      <c r="I61" s="2"/>
      <c r="J61" s="2"/>
      <c r="K61" s="2" t="s">
        <v>332</v>
      </c>
      <c r="L61" s="2" t="s">
        <v>332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236</v>
      </c>
      <c r="D62" s="1" t="s">
        <v>280</v>
      </c>
      <c r="E62" s="1" t="s">
        <v>283</v>
      </c>
      <c r="F62" s="1"/>
      <c r="G62" s="2"/>
      <c r="H62" s="2" t="s">
        <v>85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325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239</v>
      </c>
      <c r="D63" s="1" t="s">
        <v>280</v>
      </c>
      <c r="E63" s="1" t="s">
        <v>283</v>
      </c>
      <c r="F63" s="1"/>
      <c r="G63" s="2"/>
      <c r="H63" s="2" t="s">
        <v>85</v>
      </c>
      <c r="I63" s="2"/>
      <c r="J63" s="2"/>
      <c r="K63" s="2"/>
      <c r="L63" s="2" t="s">
        <v>332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445</v>
      </c>
      <c r="D64" s="1" t="s">
        <v>280</v>
      </c>
      <c r="E64" s="1" t="s">
        <v>283</v>
      </c>
      <c r="F64" s="1"/>
      <c r="G64" s="2"/>
      <c r="H64" s="2" t="s">
        <v>85</v>
      </c>
      <c r="I64" s="2" t="s">
        <v>329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566</v>
      </c>
      <c r="C65" s="1" t="s">
        <v>168</v>
      </c>
      <c r="D65" s="1" t="s">
        <v>279</v>
      </c>
      <c r="E65" s="1" t="s">
        <v>283</v>
      </c>
      <c r="F65" s="1"/>
      <c r="G65" s="1"/>
      <c r="H65" s="1" t="s">
        <v>85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173</v>
      </c>
      <c r="D66" s="3" t="s">
        <v>164</v>
      </c>
      <c r="E66" s="3" t="s">
        <v>283</v>
      </c>
      <c r="F66" s="3" t="s">
        <v>84</v>
      </c>
      <c r="G66" s="3" t="s">
        <v>417</v>
      </c>
      <c r="H66" s="3" t="s">
        <v>85</v>
      </c>
      <c r="I66" s="3"/>
      <c r="J66" s="3"/>
      <c r="K66" s="3" t="s">
        <v>332</v>
      </c>
      <c r="L66" s="3" t="s">
        <v>332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362</v>
      </c>
      <c r="D67" s="1" t="s">
        <v>280</v>
      </c>
      <c r="E67" s="1" t="s">
        <v>283</v>
      </c>
      <c r="F67" s="35" t="s">
        <v>84</v>
      </c>
      <c r="G67" s="35" t="s">
        <v>417</v>
      </c>
      <c r="H67" s="35" t="s">
        <v>85</v>
      </c>
      <c r="I67" s="1"/>
      <c r="J67" s="1"/>
      <c r="K67" s="1" t="s">
        <v>564</v>
      </c>
      <c r="L67" s="1" t="s">
        <v>332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212</v>
      </c>
      <c r="D68" s="3" t="s">
        <v>280</v>
      </c>
      <c r="E68" s="3" t="s">
        <v>283</v>
      </c>
      <c r="F68" s="3"/>
      <c r="G68" s="3" t="s">
        <v>333</v>
      </c>
      <c r="H68" s="3" t="s">
        <v>85</v>
      </c>
      <c r="I68" s="3"/>
      <c r="J68" s="3"/>
      <c r="K68" s="3" t="s">
        <v>332</v>
      </c>
      <c r="L68" s="3" t="s">
        <v>332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497</v>
      </c>
      <c r="D69" s="1" t="s">
        <v>279</v>
      </c>
      <c r="E69" s="1" t="s">
        <v>283</v>
      </c>
      <c r="F69" s="35" t="s">
        <v>84</v>
      </c>
      <c r="G69" s="35" t="s">
        <v>417</v>
      </c>
      <c r="H69" s="35" t="s">
        <v>85</v>
      </c>
      <c r="I69" s="1"/>
      <c r="J69" s="1"/>
      <c r="K69" s="1"/>
      <c r="L69" s="1" t="s">
        <v>332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213</v>
      </c>
      <c r="D70" s="1" t="s">
        <v>279</v>
      </c>
      <c r="E70" s="1" t="s">
        <v>283</v>
      </c>
      <c r="F70" s="35" t="s">
        <v>84</v>
      </c>
      <c r="G70" s="35"/>
      <c r="H70" s="35" t="s">
        <v>85</v>
      </c>
      <c r="I70" s="1"/>
      <c r="J70" s="1"/>
      <c r="K70" s="1"/>
      <c r="L70" s="1" t="s">
        <v>332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419</v>
      </c>
      <c r="B71" s="1"/>
      <c r="C71" s="1" t="s">
        <v>413</v>
      </c>
      <c r="D71" s="1" t="s">
        <v>458</v>
      </c>
      <c r="E71" s="1" t="s">
        <v>283</v>
      </c>
      <c r="F71" s="1" t="s">
        <v>153</v>
      </c>
      <c r="G71" s="1"/>
      <c r="H71" s="1" t="s">
        <v>85</v>
      </c>
      <c r="I71" s="1"/>
      <c r="J71" s="1"/>
      <c r="K71" s="1" t="s">
        <v>332</v>
      </c>
      <c r="L71" s="1" t="s">
        <v>332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34" t="s">
        <v>144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34" t="s">
        <v>421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219</v>
      </c>
      <c r="D77" s="1" t="s">
        <v>279</v>
      </c>
      <c r="E77" s="1" t="s">
        <v>220</v>
      </c>
      <c r="F77" s="1"/>
      <c r="G77" s="1"/>
      <c r="H77" s="1" t="s">
        <v>85</v>
      </c>
      <c r="I77" s="1" t="s">
        <v>329</v>
      </c>
      <c r="J77" s="1"/>
      <c r="K77" s="1" t="s">
        <v>332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221</v>
      </c>
      <c r="D78" s="1" t="s">
        <v>279</v>
      </c>
      <c r="E78" s="1" t="s">
        <v>220</v>
      </c>
      <c r="F78" s="1"/>
      <c r="G78" s="1"/>
      <c r="H78" s="1" t="s">
        <v>85</v>
      </c>
      <c r="I78" s="1" t="s">
        <v>329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34" t="s">
        <v>144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34" t="s">
        <v>421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spans="1:83" ht="12.75">
      <c r="A85" s="1">
        <v>39</v>
      </c>
      <c r="B85" s="1"/>
      <c r="C85" s="1" t="s">
        <v>177</v>
      </c>
      <c r="D85" s="1" t="s">
        <v>164</v>
      </c>
      <c r="E85" s="1" t="s">
        <v>459</v>
      </c>
      <c r="F85" s="1"/>
      <c r="G85" s="1"/>
      <c r="H85" s="1"/>
      <c r="I85" s="1"/>
      <c r="J85" s="1"/>
      <c r="K85" s="1" t="s">
        <v>332</v>
      </c>
      <c r="L85" s="1"/>
      <c r="M85" s="1">
        <v>39</v>
      </c>
      <c r="N85" s="3" t="s">
        <v>178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178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566</v>
      </c>
      <c r="C86" s="1" t="s">
        <v>369</v>
      </c>
      <c r="D86" s="1" t="s">
        <v>370</v>
      </c>
      <c r="E86" s="1" t="s">
        <v>371</v>
      </c>
      <c r="F86" s="1"/>
      <c r="G86" s="1"/>
      <c r="H86" s="1"/>
      <c r="I86" s="1" t="s">
        <v>329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420</v>
      </c>
      <c r="C87" s="1" t="s">
        <v>403</v>
      </c>
      <c r="D87" s="1" t="s">
        <v>456</v>
      </c>
      <c r="E87" s="1" t="s">
        <v>457</v>
      </c>
      <c r="F87" s="1"/>
      <c r="G87" s="2"/>
      <c r="I87" s="2" t="s">
        <v>329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566</v>
      </c>
      <c r="C88" s="1" t="s">
        <v>406</v>
      </c>
      <c r="D88" s="1" t="s">
        <v>280</v>
      </c>
      <c r="E88" s="1" t="s">
        <v>457</v>
      </c>
      <c r="F88" s="2" t="s">
        <v>84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566</v>
      </c>
      <c r="C89" s="1" t="s">
        <v>407</v>
      </c>
      <c r="D89" s="1" t="s">
        <v>280</v>
      </c>
      <c r="E89" s="1" t="s">
        <v>457</v>
      </c>
      <c r="F89" s="2" t="s">
        <v>561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566</v>
      </c>
      <c r="C90" s="1" t="s">
        <v>233</v>
      </c>
      <c r="D90" s="1" t="s">
        <v>279</v>
      </c>
      <c r="E90" s="1" t="s">
        <v>283</v>
      </c>
      <c r="F90" s="2" t="s">
        <v>84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8.8515625" defaultRowHeight="12.75"/>
  <cols>
    <col min="1" max="16384" width="11.421875" style="0" customWidth="1"/>
  </cols>
  <sheetData>
    <row r="1" spans="1:17" s="1" customFormat="1" ht="12.75">
      <c r="A1" s="1" t="s">
        <v>292</v>
      </c>
      <c r="B1" s="1" t="s">
        <v>418</v>
      </c>
      <c r="C1" s="1" t="s">
        <v>293</v>
      </c>
      <c r="D1" s="1" t="s">
        <v>277</v>
      </c>
      <c r="E1" s="1" t="s">
        <v>278</v>
      </c>
      <c r="F1" s="1" t="s">
        <v>84</v>
      </c>
      <c r="G1" s="1" t="s">
        <v>565</v>
      </c>
      <c r="H1" s="1" t="s">
        <v>85</v>
      </c>
      <c r="I1" s="1" t="s">
        <v>329</v>
      </c>
      <c r="K1" s="1" t="s">
        <v>531</v>
      </c>
      <c r="L1" s="1" t="s">
        <v>331</v>
      </c>
      <c r="Q1" s="1" t="s">
        <v>329</v>
      </c>
    </row>
    <row r="2" spans="16:17" ht="12.75">
      <c r="P2" t="s">
        <v>291</v>
      </c>
      <c r="Q2">
        <f>J40</f>
        <v>7</v>
      </c>
    </row>
    <row r="3" spans="1:17" s="1" customFormat="1" ht="12.75">
      <c r="A3" s="1">
        <v>29</v>
      </c>
      <c r="C3" s="1" t="s">
        <v>327</v>
      </c>
      <c r="D3" s="1" t="s">
        <v>280</v>
      </c>
      <c r="E3" s="1" t="s">
        <v>459</v>
      </c>
      <c r="H3" s="2" t="s">
        <v>85</v>
      </c>
      <c r="I3" s="1" t="s">
        <v>329</v>
      </c>
      <c r="J3" s="2"/>
      <c r="K3" s="2"/>
      <c r="P3" s="1" t="s">
        <v>459</v>
      </c>
      <c r="Q3" s="1">
        <f>J6</f>
        <v>3</v>
      </c>
    </row>
    <row r="4" spans="1:17" s="1" customFormat="1" ht="12.75">
      <c r="A4" s="3">
        <v>51</v>
      </c>
      <c r="B4" s="3"/>
      <c r="C4" s="3" t="s">
        <v>226</v>
      </c>
      <c r="D4" s="3" t="s">
        <v>279</v>
      </c>
      <c r="E4" s="3" t="s">
        <v>459</v>
      </c>
      <c r="F4" s="3"/>
      <c r="G4" s="3"/>
      <c r="H4" s="3" t="s">
        <v>85</v>
      </c>
      <c r="I4" s="3" t="s">
        <v>329</v>
      </c>
      <c r="J4" s="3"/>
      <c r="K4" s="3"/>
      <c r="L4" s="3"/>
      <c r="P4" s="1" t="s">
        <v>26</v>
      </c>
      <c r="Q4" s="1">
        <f>J10</f>
        <v>3</v>
      </c>
    </row>
    <row r="5" spans="1:17" s="1" customFormat="1" ht="12.75">
      <c r="A5" s="1">
        <v>41</v>
      </c>
      <c r="B5" s="1" t="s">
        <v>566</v>
      </c>
      <c r="C5" s="1" t="s">
        <v>369</v>
      </c>
      <c r="D5" s="1" t="s">
        <v>370</v>
      </c>
      <c r="E5" s="3" t="s">
        <v>459</v>
      </c>
      <c r="I5" s="1" t="s">
        <v>329</v>
      </c>
      <c r="P5" s="1" t="s">
        <v>283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220</v>
      </c>
      <c r="Q6" s="1">
        <f>J31</f>
        <v>2</v>
      </c>
    </row>
    <row r="7" spans="1:17" s="1" customFormat="1" ht="12.75">
      <c r="A7" s="1">
        <v>3</v>
      </c>
      <c r="C7" s="1" t="s">
        <v>383</v>
      </c>
      <c r="D7" s="1" t="s">
        <v>280</v>
      </c>
      <c r="E7" s="1" t="s">
        <v>282</v>
      </c>
      <c r="H7" s="1" t="s">
        <v>85</v>
      </c>
      <c r="I7" s="2" t="s">
        <v>329</v>
      </c>
      <c r="L7" s="2"/>
      <c r="P7" s="1" t="s">
        <v>91</v>
      </c>
      <c r="Q7" s="1">
        <f>J19</f>
        <v>7</v>
      </c>
    </row>
    <row r="8" spans="1:12" s="1" customFormat="1" ht="12.75">
      <c r="A8" s="1">
        <v>4</v>
      </c>
      <c r="C8" s="1" t="s">
        <v>385</v>
      </c>
      <c r="D8" s="1" t="s">
        <v>279</v>
      </c>
      <c r="E8" s="1" t="s">
        <v>282</v>
      </c>
      <c r="H8" s="2"/>
      <c r="I8" s="2" t="s">
        <v>329</v>
      </c>
      <c r="J8" s="2"/>
      <c r="K8" s="2"/>
      <c r="L8" s="2"/>
    </row>
    <row r="9" spans="1:11" s="1" customFormat="1" ht="12.75">
      <c r="A9" s="1">
        <v>35</v>
      </c>
      <c r="C9" s="1" t="s">
        <v>167</v>
      </c>
      <c r="D9" s="1" t="s">
        <v>458</v>
      </c>
      <c r="E9" s="1" t="s">
        <v>282</v>
      </c>
      <c r="H9" s="1" t="s">
        <v>85</v>
      </c>
      <c r="I9" s="2" t="s">
        <v>329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330</v>
      </c>
      <c r="D12" s="1" t="s">
        <v>280</v>
      </c>
      <c r="E12" s="1" t="s">
        <v>281</v>
      </c>
      <c r="H12" s="1" t="s">
        <v>85</v>
      </c>
      <c r="I12" s="2" t="s">
        <v>329</v>
      </c>
      <c r="L12" s="2"/>
    </row>
    <row r="13" spans="1:12" s="1" customFormat="1" ht="12.75">
      <c r="A13" s="1">
        <v>10</v>
      </c>
      <c r="C13" s="1" t="s">
        <v>398</v>
      </c>
      <c r="D13" s="1" t="s">
        <v>280</v>
      </c>
      <c r="E13" s="1" t="s">
        <v>281</v>
      </c>
      <c r="F13" s="1" t="s">
        <v>414</v>
      </c>
      <c r="G13" s="2"/>
      <c r="H13" s="1" t="s">
        <v>85</v>
      </c>
      <c r="I13" s="1" t="s">
        <v>329</v>
      </c>
      <c r="J13" s="2"/>
      <c r="K13" s="2"/>
      <c r="L13" s="2"/>
    </row>
    <row r="14" spans="1:12" s="1" customFormat="1" ht="12.75">
      <c r="A14" s="1">
        <v>11</v>
      </c>
      <c r="C14" s="1" t="s">
        <v>399</v>
      </c>
      <c r="D14" s="1" t="s">
        <v>280</v>
      </c>
      <c r="E14" s="1" t="s">
        <v>281</v>
      </c>
      <c r="F14" s="1" t="s">
        <v>563</v>
      </c>
      <c r="H14" s="2" t="s">
        <v>85</v>
      </c>
      <c r="I14" s="2" t="s">
        <v>329</v>
      </c>
      <c r="J14" s="2"/>
      <c r="K14" s="2"/>
      <c r="L14" s="2" t="s">
        <v>332</v>
      </c>
    </row>
    <row r="15" spans="1:12" s="1" customFormat="1" ht="12.75">
      <c r="A15" s="1">
        <v>13</v>
      </c>
      <c r="C15" s="1" t="s">
        <v>403</v>
      </c>
      <c r="D15" s="1" t="s">
        <v>456</v>
      </c>
      <c r="E15" s="1" t="s">
        <v>457</v>
      </c>
      <c r="G15" s="2"/>
      <c r="H15" s="2"/>
      <c r="I15" s="2" t="s">
        <v>329</v>
      </c>
      <c r="J15" s="2"/>
      <c r="K15" s="2"/>
      <c r="L15" s="2"/>
    </row>
    <row r="16" spans="1:12" s="1" customFormat="1" ht="12.75">
      <c r="A16" s="1">
        <v>14</v>
      </c>
      <c r="C16" s="1" t="s">
        <v>562</v>
      </c>
      <c r="D16" s="1" t="s">
        <v>456</v>
      </c>
      <c r="E16" s="1" t="s">
        <v>457</v>
      </c>
      <c r="G16" s="2"/>
      <c r="H16" s="1" t="s">
        <v>85</v>
      </c>
      <c r="I16" s="2" t="s">
        <v>329</v>
      </c>
      <c r="J16" s="2"/>
      <c r="K16" s="2"/>
      <c r="L16" s="2"/>
    </row>
    <row r="17" spans="1:11" s="1" customFormat="1" ht="12.75">
      <c r="A17" s="1">
        <v>33</v>
      </c>
      <c r="C17" s="1" t="s">
        <v>163</v>
      </c>
      <c r="D17" s="1" t="s">
        <v>164</v>
      </c>
      <c r="E17" s="1" t="s">
        <v>281</v>
      </c>
      <c r="H17" s="2" t="s">
        <v>85</v>
      </c>
      <c r="I17" s="1" t="s">
        <v>329</v>
      </c>
      <c r="J17" s="2"/>
      <c r="K17" s="2"/>
    </row>
    <row r="18" spans="1:11" s="1" customFormat="1" ht="12.75">
      <c r="A18" s="1">
        <v>34</v>
      </c>
      <c r="C18" s="1" t="s">
        <v>165</v>
      </c>
      <c r="D18" s="1" t="s">
        <v>280</v>
      </c>
      <c r="E18" s="1" t="s">
        <v>281</v>
      </c>
      <c r="H18" s="2" t="s">
        <v>85</v>
      </c>
      <c r="I18" s="1" t="s">
        <v>329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232</v>
      </c>
      <c r="D21" s="1" t="s">
        <v>279</v>
      </c>
      <c r="E21" s="1" t="s">
        <v>283</v>
      </c>
      <c r="F21" s="1"/>
      <c r="G21" s="2"/>
      <c r="H21" s="2"/>
      <c r="I21" s="2" t="s">
        <v>329</v>
      </c>
      <c r="J21" s="2"/>
      <c r="K21" s="2"/>
      <c r="L21" s="2"/>
    </row>
    <row r="22" spans="1:12" s="1" customFormat="1" ht="12.75">
      <c r="A22" s="1">
        <v>7</v>
      </c>
      <c r="C22" s="1" t="s">
        <v>395</v>
      </c>
      <c r="D22" s="1" t="s">
        <v>280</v>
      </c>
      <c r="E22" s="1" t="s">
        <v>283</v>
      </c>
      <c r="G22" s="2"/>
      <c r="H22" s="1" t="s">
        <v>85</v>
      </c>
      <c r="I22" s="2" t="s">
        <v>329</v>
      </c>
      <c r="L22" s="2"/>
    </row>
    <row r="23" spans="1:12" s="1" customFormat="1" ht="12.75">
      <c r="A23" s="1">
        <v>8</v>
      </c>
      <c r="C23" s="1" t="s">
        <v>396</v>
      </c>
      <c r="D23" s="1" t="s">
        <v>279</v>
      </c>
      <c r="E23" s="1" t="s">
        <v>283</v>
      </c>
      <c r="G23" s="2"/>
      <c r="H23" s="1" t="s">
        <v>85</v>
      </c>
      <c r="I23" s="2" t="s">
        <v>329</v>
      </c>
      <c r="L23" s="2"/>
    </row>
    <row r="24" spans="1:12" s="1" customFormat="1" ht="12.75">
      <c r="A24" s="1">
        <v>12</v>
      </c>
      <c r="C24" s="1" t="s">
        <v>402</v>
      </c>
      <c r="D24" s="1" t="s">
        <v>280</v>
      </c>
      <c r="E24" s="1" t="s">
        <v>283</v>
      </c>
      <c r="G24" s="2"/>
      <c r="H24" s="2"/>
      <c r="I24" s="2" t="s">
        <v>329</v>
      </c>
      <c r="J24" s="2"/>
      <c r="K24" s="2"/>
      <c r="L24" s="2"/>
    </row>
    <row r="25" spans="1:12" s="1" customFormat="1" ht="12.75">
      <c r="A25" s="1">
        <v>28</v>
      </c>
      <c r="C25" s="1" t="s">
        <v>445</v>
      </c>
      <c r="D25" s="1" t="s">
        <v>280</v>
      </c>
      <c r="E25" s="1" t="s">
        <v>283</v>
      </c>
      <c r="G25" s="2"/>
      <c r="H25" s="2" t="s">
        <v>85</v>
      </c>
      <c r="I25" s="2" t="s">
        <v>329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219</v>
      </c>
      <c r="D29" s="1" t="s">
        <v>279</v>
      </c>
      <c r="E29" s="1" t="s">
        <v>220</v>
      </c>
      <c r="H29" s="1" t="s">
        <v>85</v>
      </c>
      <c r="I29" s="1" t="s">
        <v>329</v>
      </c>
      <c r="K29" s="1" t="s">
        <v>332</v>
      </c>
    </row>
    <row r="30" spans="1:9" s="1" customFormat="1" ht="12.75">
      <c r="A30" s="1">
        <v>49</v>
      </c>
      <c r="C30" s="1" t="s">
        <v>221</v>
      </c>
      <c r="D30" s="1" t="s">
        <v>279</v>
      </c>
      <c r="E30" s="1" t="s">
        <v>220</v>
      </c>
      <c r="H30" s="1" t="s">
        <v>85</v>
      </c>
      <c r="I30" s="1" t="s">
        <v>329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227</v>
      </c>
      <c r="D33" s="1" t="s">
        <v>160</v>
      </c>
      <c r="E33" s="1" t="s">
        <v>291</v>
      </c>
      <c r="H33" s="1" t="s">
        <v>85</v>
      </c>
      <c r="I33" s="1" t="s">
        <v>334</v>
      </c>
    </row>
    <row r="34" spans="1:9" s="1" customFormat="1" ht="12.75">
      <c r="A34" s="1">
        <v>53</v>
      </c>
      <c r="C34" s="1" t="s">
        <v>73</v>
      </c>
      <c r="D34" s="1" t="s">
        <v>160</v>
      </c>
      <c r="E34" s="1" t="s">
        <v>291</v>
      </c>
      <c r="H34" s="1" t="s">
        <v>85</v>
      </c>
      <c r="I34" s="1" t="s">
        <v>334</v>
      </c>
    </row>
    <row r="35" spans="1:9" s="1" customFormat="1" ht="12.75">
      <c r="A35" s="1">
        <v>54</v>
      </c>
      <c r="C35" s="1" t="s">
        <v>74</v>
      </c>
      <c r="D35" s="1" t="s">
        <v>160</v>
      </c>
      <c r="E35" s="1" t="s">
        <v>291</v>
      </c>
      <c r="H35" s="1" t="s">
        <v>85</v>
      </c>
      <c r="I35" s="1" t="s">
        <v>334</v>
      </c>
    </row>
    <row r="36" spans="1:9" s="1" customFormat="1" ht="12.75">
      <c r="A36" s="3">
        <v>55</v>
      </c>
      <c r="B36" s="3"/>
      <c r="C36" s="3" t="s">
        <v>75</v>
      </c>
      <c r="D36" s="3" t="s">
        <v>160</v>
      </c>
      <c r="E36" s="3" t="s">
        <v>291</v>
      </c>
      <c r="F36" s="3"/>
      <c r="H36" s="1" t="s">
        <v>85</v>
      </c>
      <c r="I36" s="1" t="s">
        <v>334</v>
      </c>
    </row>
    <row r="37" spans="1:9" s="1" customFormat="1" ht="12.75">
      <c r="A37" s="1">
        <v>56</v>
      </c>
      <c r="C37" s="1" t="s">
        <v>76</v>
      </c>
      <c r="D37" s="1" t="s">
        <v>160</v>
      </c>
      <c r="E37" s="1" t="s">
        <v>291</v>
      </c>
      <c r="H37" s="1" t="s">
        <v>85</v>
      </c>
      <c r="I37" s="1" t="s">
        <v>334</v>
      </c>
    </row>
    <row r="38" spans="1:9" s="1" customFormat="1" ht="12.75">
      <c r="A38" s="1">
        <v>57</v>
      </c>
      <c r="C38" s="1" t="s">
        <v>77</v>
      </c>
      <c r="D38" s="1" t="s">
        <v>160</v>
      </c>
      <c r="E38" s="1" t="s">
        <v>291</v>
      </c>
      <c r="H38" s="1" t="s">
        <v>85</v>
      </c>
      <c r="I38" s="1" t="s">
        <v>334</v>
      </c>
    </row>
    <row r="39" spans="1:9" s="1" customFormat="1" ht="13.5" customHeight="1">
      <c r="A39" s="1">
        <v>58</v>
      </c>
      <c r="C39" s="1" t="s">
        <v>78</v>
      </c>
      <c r="D39" s="1" t="s">
        <v>160</v>
      </c>
      <c r="E39" s="1" t="s">
        <v>291</v>
      </c>
      <c r="H39" s="1" t="s">
        <v>85</v>
      </c>
      <c r="I39" s="1" t="s">
        <v>334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217</v>
      </c>
      <c r="D42" s="3" t="s">
        <v>280</v>
      </c>
      <c r="E42" s="3" t="s">
        <v>457</v>
      </c>
      <c r="F42" s="3"/>
      <c r="G42" s="3"/>
      <c r="H42" s="3" t="s">
        <v>85</v>
      </c>
      <c r="I42" s="3" t="s">
        <v>334</v>
      </c>
      <c r="J42" s="3"/>
      <c r="K42" s="3" t="s">
        <v>332</v>
      </c>
      <c r="L42" s="3" t="s">
        <v>332</v>
      </c>
    </row>
    <row r="43" spans="1:11" s="3" customFormat="1" ht="12.75">
      <c r="A43" s="3">
        <v>47</v>
      </c>
      <c r="C43" s="3" t="s">
        <v>218</v>
      </c>
      <c r="D43" s="3" t="s">
        <v>280</v>
      </c>
      <c r="E43" s="3" t="s">
        <v>281</v>
      </c>
      <c r="H43" s="3" t="s">
        <v>85</v>
      </c>
      <c r="I43" s="3" t="s">
        <v>334</v>
      </c>
      <c r="K43" s="3" t="s">
        <v>332</v>
      </c>
    </row>
    <row r="44" spans="1:12" s="3" customFormat="1" ht="12.75">
      <c r="A44" s="3">
        <v>1</v>
      </c>
      <c r="C44" s="3" t="s">
        <v>498</v>
      </c>
      <c r="D44" s="3" t="s">
        <v>279</v>
      </c>
      <c r="E44" s="3" t="s">
        <v>291</v>
      </c>
      <c r="H44" s="22" t="s">
        <v>481</v>
      </c>
      <c r="I44" s="22"/>
      <c r="J44" s="22"/>
      <c r="K44" s="22" t="s">
        <v>332</v>
      </c>
      <c r="L44" s="22"/>
    </row>
    <row r="45" spans="1:50" s="1" customFormat="1" ht="12.75">
      <c r="A45" s="1">
        <v>15</v>
      </c>
      <c r="C45" s="1" t="s">
        <v>405</v>
      </c>
      <c r="D45" s="1" t="s">
        <v>279</v>
      </c>
      <c r="E45" s="1" t="s">
        <v>291</v>
      </c>
      <c r="G45" s="2"/>
      <c r="H45" s="2" t="s">
        <v>85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567</v>
      </c>
      <c r="C46" s="1" t="s">
        <v>234</v>
      </c>
      <c r="D46" s="1" t="s">
        <v>279</v>
      </c>
      <c r="E46" s="1" t="s">
        <v>291</v>
      </c>
      <c r="F46" s="2" t="s">
        <v>84</v>
      </c>
      <c r="G46" s="1" t="s">
        <v>565</v>
      </c>
      <c r="H46" s="1" t="s">
        <v>85</v>
      </c>
      <c r="J46" s="2"/>
      <c r="K46" s="2"/>
      <c r="L46" s="2"/>
    </row>
    <row r="47" spans="1:12" s="1" customFormat="1" ht="12.75">
      <c r="A47" s="1">
        <v>25</v>
      </c>
      <c r="C47" s="1" t="s">
        <v>235</v>
      </c>
      <c r="D47" s="1" t="s">
        <v>279</v>
      </c>
      <c r="E47" s="1" t="s">
        <v>291</v>
      </c>
      <c r="G47" s="2"/>
      <c r="H47" s="2" t="s">
        <v>85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568</v>
      </c>
      <c r="D48" s="3" t="s">
        <v>280</v>
      </c>
      <c r="E48" s="3" t="s">
        <v>291</v>
      </c>
      <c r="F48" s="3" t="s">
        <v>411</v>
      </c>
      <c r="G48" s="3"/>
      <c r="H48" s="3" t="s">
        <v>85</v>
      </c>
      <c r="I48" s="3"/>
      <c r="J48" s="3"/>
      <c r="K48" s="3" t="s">
        <v>332</v>
      </c>
      <c r="L48" s="3"/>
    </row>
    <row r="49" spans="1:12" s="1" customFormat="1" ht="12.75">
      <c r="A49" s="3">
        <v>31</v>
      </c>
      <c r="B49" s="1" t="s">
        <v>566</v>
      </c>
      <c r="C49" s="3" t="s">
        <v>157</v>
      </c>
      <c r="D49" s="3" t="s">
        <v>280</v>
      </c>
      <c r="E49" s="3" t="s">
        <v>291</v>
      </c>
      <c r="F49" s="3" t="s">
        <v>153</v>
      </c>
      <c r="G49" s="3"/>
      <c r="H49" s="3" t="s">
        <v>85</v>
      </c>
      <c r="I49" s="3"/>
      <c r="J49" s="3"/>
      <c r="K49" s="3" t="s">
        <v>332</v>
      </c>
      <c r="L49" s="3"/>
    </row>
    <row r="50" spans="1:41" s="1" customFormat="1" ht="12.75">
      <c r="A50" s="1">
        <v>32</v>
      </c>
      <c r="B50" s="1" t="s">
        <v>412</v>
      </c>
      <c r="C50" s="1" t="s">
        <v>159</v>
      </c>
      <c r="D50" s="1" t="s">
        <v>160</v>
      </c>
      <c r="E50" s="1" t="s">
        <v>291</v>
      </c>
      <c r="H50" s="1" t="s">
        <v>85</v>
      </c>
      <c r="K50" s="1" t="s">
        <v>332</v>
      </c>
      <c r="AO50" s="3"/>
    </row>
    <row r="51" spans="1:12" s="3" customFormat="1" ht="12.75">
      <c r="A51" s="1">
        <v>19</v>
      </c>
      <c r="B51" s="1"/>
      <c r="C51" s="1" t="s">
        <v>409</v>
      </c>
      <c r="D51" s="1" t="s">
        <v>458</v>
      </c>
      <c r="E51" s="1" t="s">
        <v>459</v>
      </c>
      <c r="F51" s="1" t="s">
        <v>560</v>
      </c>
      <c r="G51" s="1"/>
      <c r="H51" s="2" t="s">
        <v>481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230</v>
      </c>
      <c r="D52" s="1" t="s">
        <v>280</v>
      </c>
      <c r="E52" s="1" t="s">
        <v>459</v>
      </c>
      <c r="F52" s="2" t="s">
        <v>559</v>
      </c>
      <c r="G52" s="2"/>
      <c r="H52" s="1" t="s">
        <v>85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416</v>
      </c>
      <c r="C53" s="1" t="s">
        <v>231</v>
      </c>
      <c r="D53" s="1" t="s">
        <v>280</v>
      </c>
      <c r="E53" s="1" t="s">
        <v>459</v>
      </c>
      <c r="G53" s="2"/>
      <c r="H53" s="2" t="s">
        <v>415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177</v>
      </c>
      <c r="D54" s="1" t="s">
        <v>164</v>
      </c>
      <c r="E54" s="1" t="s">
        <v>459</v>
      </c>
      <c r="K54" s="1" t="s">
        <v>332</v>
      </c>
    </row>
    <row r="55" spans="1:12" s="3" customFormat="1" ht="12.75">
      <c r="A55" s="1">
        <v>50</v>
      </c>
      <c r="B55" s="1"/>
      <c r="C55" s="1" t="s">
        <v>222</v>
      </c>
      <c r="D55" s="1" t="s">
        <v>279</v>
      </c>
      <c r="E55" s="1" t="s">
        <v>459</v>
      </c>
      <c r="F55" s="1"/>
      <c r="G55" s="1"/>
      <c r="H55" s="1" t="s">
        <v>85</v>
      </c>
      <c r="I55" s="1"/>
      <c r="J55" s="1"/>
      <c r="K55" s="1" t="s">
        <v>332</v>
      </c>
      <c r="L55" s="1"/>
    </row>
    <row r="56" spans="1:12" s="1" customFormat="1" ht="12.75">
      <c r="A56" s="1">
        <v>6</v>
      </c>
      <c r="C56" s="1" t="s">
        <v>530</v>
      </c>
      <c r="D56" s="1" t="s">
        <v>280</v>
      </c>
      <c r="E56" s="1" t="s">
        <v>282</v>
      </c>
      <c r="F56" s="2" t="s">
        <v>84</v>
      </c>
      <c r="G56" s="1" t="s">
        <v>565</v>
      </c>
      <c r="H56" s="1" t="s">
        <v>85</v>
      </c>
      <c r="J56" s="2"/>
      <c r="K56" s="2" t="s">
        <v>332</v>
      </c>
      <c r="L56" s="2" t="s">
        <v>332</v>
      </c>
    </row>
    <row r="57" spans="1:8" s="1" customFormat="1" ht="12.75">
      <c r="A57" s="1">
        <v>37</v>
      </c>
      <c r="C57" s="1" t="s">
        <v>169</v>
      </c>
      <c r="D57" s="1" t="s">
        <v>170</v>
      </c>
      <c r="E57" s="1" t="s">
        <v>282</v>
      </c>
      <c r="H57" s="1" t="s">
        <v>85</v>
      </c>
    </row>
    <row r="58" spans="1:11" s="3" customFormat="1" ht="12.75">
      <c r="A58" s="3">
        <v>60</v>
      </c>
      <c r="C58" s="3" t="s">
        <v>81</v>
      </c>
      <c r="D58" s="3" t="s">
        <v>280</v>
      </c>
      <c r="E58" s="3" t="s">
        <v>282</v>
      </c>
      <c r="H58" s="3" t="s">
        <v>85</v>
      </c>
      <c r="K58" s="3" t="s">
        <v>332</v>
      </c>
    </row>
    <row r="59" spans="1:11" s="3" customFormat="1" ht="12.75">
      <c r="A59" s="3">
        <v>61</v>
      </c>
      <c r="C59" s="3" t="s">
        <v>82</v>
      </c>
      <c r="D59" s="3" t="s">
        <v>280</v>
      </c>
      <c r="E59" s="3" t="s">
        <v>282</v>
      </c>
      <c r="H59" s="3" t="s">
        <v>85</v>
      </c>
      <c r="K59" s="3" t="s">
        <v>332</v>
      </c>
    </row>
    <row r="60" spans="1:12" s="3" customFormat="1" ht="12.75">
      <c r="A60" s="1">
        <v>9</v>
      </c>
      <c r="B60" s="1"/>
      <c r="C60" s="1" t="s">
        <v>287</v>
      </c>
      <c r="D60" s="1" t="s">
        <v>280</v>
      </c>
      <c r="E60" s="1" t="s">
        <v>281</v>
      </c>
      <c r="F60" s="1"/>
      <c r="G60" s="2"/>
      <c r="H60" s="2" t="s">
        <v>85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566</v>
      </c>
      <c r="C61" s="1" t="s">
        <v>406</v>
      </c>
      <c r="D61" s="1" t="s">
        <v>280</v>
      </c>
      <c r="E61" s="1" t="s">
        <v>457</v>
      </c>
      <c r="F61" s="2" t="s">
        <v>84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566</v>
      </c>
      <c r="C62" s="1" t="s">
        <v>407</v>
      </c>
      <c r="D62" s="1" t="s">
        <v>280</v>
      </c>
      <c r="E62" s="1" t="s">
        <v>457</v>
      </c>
      <c r="F62" s="2" t="s">
        <v>561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388</v>
      </c>
      <c r="D63" s="3" t="s">
        <v>214</v>
      </c>
      <c r="E63" s="3" t="s">
        <v>281</v>
      </c>
      <c r="F63" s="3" t="s">
        <v>335</v>
      </c>
      <c r="G63" s="3"/>
      <c r="H63" s="3" t="s">
        <v>85</v>
      </c>
      <c r="I63" s="3"/>
      <c r="J63" s="3"/>
      <c r="K63" s="3" t="s">
        <v>332</v>
      </c>
      <c r="L63" s="3" t="s">
        <v>332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79</v>
      </c>
      <c r="D64" s="1" t="s">
        <v>280</v>
      </c>
      <c r="E64" s="1" t="s">
        <v>281</v>
      </c>
      <c r="F64" s="1" t="s">
        <v>153</v>
      </c>
      <c r="G64" s="1"/>
      <c r="H64" s="1" t="s">
        <v>85</v>
      </c>
      <c r="I64" s="1"/>
      <c r="J64" s="1"/>
      <c r="K64" s="1" t="s">
        <v>332</v>
      </c>
      <c r="L64" s="1" t="s">
        <v>332</v>
      </c>
    </row>
    <row r="65" spans="1:75" s="1" customFormat="1" ht="12.75">
      <c r="A65" s="1">
        <v>18</v>
      </c>
      <c r="C65" s="1" t="s">
        <v>408</v>
      </c>
      <c r="D65" s="1" t="s">
        <v>280</v>
      </c>
      <c r="E65" s="1" t="s">
        <v>283</v>
      </c>
      <c r="F65" s="2" t="s">
        <v>84</v>
      </c>
      <c r="G65" s="2"/>
      <c r="H65" s="2" t="s">
        <v>85</v>
      </c>
      <c r="I65" s="2"/>
      <c r="J65" s="2"/>
      <c r="K65" s="2" t="s">
        <v>332</v>
      </c>
      <c r="L65" s="2" t="s">
        <v>332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566</v>
      </c>
      <c r="C66" s="1" t="s">
        <v>233</v>
      </c>
      <c r="D66" s="1" t="s">
        <v>279</v>
      </c>
      <c r="E66" s="1" t="s">
        <v>283</v>
      </c>
      <c r="F66" s="2" t="s">
        <v>84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236</v>
      </c>
      <c r="D67" s="1" t="s">
        <v>280</v>
      </c>
      <c r="E67" s="1" t="s">
        <v>283</v>
      </c>
      <c r="G67" s="2"/>
      <c r="H67" s="2" t="s">
        <v>85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239</v>
      </c>
      <c r="D68" s="1" t="s">
        <v>280</v>
      </c>
      <c r="E68" s="1" t="s">
        <v>283</v>
      </c>
      <c r="F68" s="1"/>
      <c r="G68" s="2"/>
      <c r="H68" s="2" t="s">
        <v>85</v>
      </c>
      <c r="I68" s="2"/>
      <c r="J68" s="2"/>
      <c r="K68" s="2"/>
      <c r="L68" s="2" t="s">
        <v>332</v>
      </c>
    </row>
    <row r="69" spans="1:8" s="1" customFormat="1" ht="12.75">
      <c r="A69" s="1">
        <v>36</v>
      </c>
      <c r="B69" s="1" t="s">
        <v>566</v>
      </c>
      <c r="C69" s="1" t="s">
        <v>168</v>
      </c>
      <c r="D69" s="1" t="s">
        <v>279</v>
      </c>
      <c r="E69" s="1" t="s">
        <v>283</v>
      </c>
      <c r="H69" s="1" t="s">
        <v>85</v>
      </c>
    </row>
    <row r="70" spans="1:12" s="1" customFormat="1" ht="12.75">
      <c r="A70" s="3">
        <v>38</v>
      </c>
      <c r="B70" s="3"/>
      <c r="C70" s="3" t="s">
        <v>173</v>
      </c>
      <c r="D70" s="3" t="s">
        <v>164</v>
      </c>
      <c r="E70" s="3" t="s">
        <v>283</v>
      </c>
      <c r="F70" s="3" t="s">
        <v>84</v>
      </c>
      <c r="G70" s="3" t="s">
        <v>417</v>
      </c>
      <c r="H70" s="3" t="s">
        <v>85</v>
      </c>
      <c r="I70" s="3"/>
      <c r="J70" s="3"/>
      <c r="K70" s="3" t="s">
        <v>332</v>
      </c>
      <c r="L70" s="3" t="s">
        <v>332</v>
      </c>
    </row>
    <row r="71" spans="1:12" s="1" customFormat="1" ht="12.75">
      <c r="A71" s="1">
        <v>40</v>
      </c>
      <c r="C71" s="1" t="s">
        <v>362</v>
      </c>
      <c r="D71" s="1" t="s">
        <v>280</v>
      </c>
      <c r="E71" s="1" t="s">
        <v>283</v>
      </c>
      <c r="F71" s="35" t="s">
        <v>84</v>
      </c>
      <c r="G71" s="35" t="s">
        <v>417</v>
      </c>
      <c r="H71" s="35" t="s">
        <v>85</v>
      </c>
      <c r="K71" s="1" t="s">
        <v>564</v>
      </c>
      <c r="L71" s="1" t="s">
        <v>332</v>
      </c>
    </row>
    <row r="72" spans="1:12" s="1" customFormat="1" ht="12.75">
      <c r="A72" s="3">
        <v>42</v>
      </c>
      <c r="B72" s="3"/>
      <c r="C72" s="3" t="s">
        <v>212</v>
      </c>
      <c r="D72" s="3" t="s">
        <v>280</v>
      </c>
      <c r="E72" s="3" t="s">
        <v>283</v>
      </c>
      <c r="F72" s="3"/>
      <c r="G72" s="3" t="s">
        <v>333</v>
      </c>
      <c r="H72" s="3" t="s">
        <v>85</v>
      </c>
      <c r="I72" s="3"/>
      <c r="J72" s="3"/>
      <c r="K72" s="3" t="s">
        <v>332</v>
      </c>
      <c r="L72" s="3" t="s">
        <v>332</v>
      </c>
    </row>
    <row r="73" spans="1:12" s="3" customFormat="1" ht="12.75">
      <c r="A73" s="1">
        <v>43</v>
      </c>
      <c r="B73" s="1"/>
      <c r="C73" s="1" t="s">
        <v>497</v>
      </c>
      <c r="D73" s="1" t="s">
        <v>279</v>
      </c>
      <c r="E73" s="1" t="s">
        <v>283</v>
      </c>
      <c r="F73" s="35" t="s">
        <v>84</v>
      </c>
      <c r="G73" s="35" t="s">
        <v>417</v>
      </c>
      <c r="H73" s="35" t="s">
        <v>85</v>
      </c>
      <c r="I73" s="1"/>
      <c r="J73" s="1"/>
      <c r="K73" s="1"/>
      <c r="L73" s="1" t="s">
        <v>332</v>
      </c>
    </row>
    <row r="74" spans="1:12" s="3" customFormat="1" ht="12.75">
      <c r="A74" s="1">
        <v>44</v>
      </c>
      <c r="B74" s="1"/>
      <c r="C74" s="1" t="s">
        <v>213</v>
      </c>
      <c r="D74" s="1" t="s">
        <v>279</v>
      </c>
      <c r="E74" s="1" t="s">
        <v>283</v>
      </c>
      <c r="F74" s="35" t="s">
        <v>84</v>
      </c>
      <c r="G74" s="35"/>
      <c r="H74" s="35" t="s">
        <v>85</v>
      </c>
      <c r="I74" s="1"/>
      <c r="J74" s="1"/>
      <c r="K74" s="1"/>
      <c r="L74" s="1" t="s">
        <v>332</v>
      </c>
    </row>
    <row r="75" spans="1:12" s="1" customFormat="1" ht="12.75">
      <c r="A75" s="1">
        <v>70</v>
      </c>
      <c r="C75" s="1" t="s">
        <v>413</v>
      </c>
      <c r="D75" s="1" t="s">
        <v>458</v>
      </c>
      <c r="E75" s="1" t="s">
        <v>283</v>
      </c>
      <c r="F75" s="1" t="s">
        <v>153</v>
      </c>
      <c r="H75" s="1" t="s">
        <v>85</v>
      </c>
      <c r="K75" s="1" t="s">
        <v>332</v>
      </c>
      <c r="L75" s="1" t="s">
        <v>332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">
      <selection activeCell="E48" sqref="E48"/>
    </sheetView>
  </sheetViews>
  <sheetFormatPr defaultColWidth="8.8515625" defaultRowHeight="12.75"/>
  <cols>
    <col min="1" max="1" width="95.00390625" style="0" customWidth="1"/>
    <col min="2" max="16384" width="11.421875" style="0" customWidth="1"/>
  </cols>
  <sheetData>
    <row r="1" spans="1:7" ht="12.75">
      <c r="A1" s="21" t="s">
        <v>240</v>
      </c>
      <c r="B1" t="s">
        <v>570</v>
      </c>
      <c r="E1" s="1" t="s">
        <v>292</v>
      </c>
      <c r="F1" s="1" t="s">
        <v>418</v>
      </c>
      <c r="G1" s="1" t="s">
        <v>293</v>
      </c>
    </row>
    <row r="2" spans="1:7" ht="12.75">
      <c r="A2" t="s">
        <v>477</v>
      </c>
      <c r="B2" t="s">
        <v>571</v>
      </c>
      <c r="E2" s="59">
        <v>1</v>
      </c>
      <c r="F2" s="59"/>
      <c r="G2" s="59" t="s">
        <v>498</v>
      </c>
    </row>
    <row r="3" spans="1:7" ht="12.75">
      <c r="A3" t="s">
        <v>478</v>
      </c>
      <c r="B3" t="s">
        <v>571</v>
      </c>
      <c r="E3" s="1">
        <v>2</v>
      </c>
      <c r="F3" s="1" t="s">
        <v>524</v>
      </c>
      <c r="G3" s="1" t="s">
        <v>330</v>
      </c>
    </row>
    <row r="4" spans="5:7" ht="12.75">
      <c r="E4" s="1">
        <v>3</v>
      </c>
      <c r="F4" s="1" t="s">
        <v>523</v>
      </c>
      <c r="G4" s="1" t="s">
        <v>383</v>
      </c>
    </row>
    <row r="5" spans="1:7" ht="12.75">
      <c r="A5" t="s">
        <v>479</v>
      </c>
      <c r="B5" t="s">
        <v>571</v>
      </c>
      <c r="E5" s="1">
        <v>4</v>
      </c>
      <c r="F5" s="1"/>
      <c r="G5" s="1" t="s">
        <v>385</v>
      </c>
    </row>
    <row r="6" spans="1:7" ht="12.75">
      <c r="A6" t="s">
        <v>470</v>
      </c>
      <c r="B6" t="s">
        <v>571</v>
      </c>
      <c r="E6" s="1">
        <v>6</v>
      </c>
      <c r="F6" s="1"/>
      <c r="G6" s="1" t="s">
        <v>530</v>
      </c>
    </row>
    <row r="7" spans="1:7" ht="12.75">
      <c r="A7" t="s">
        <v>471</v>
      </c>
      <c r="B7" t="s">
        <v>571</v>
      </c>
      <c r="E7" s="1">
        <v>7</v>
      </c>
      <c r="F7" s="62" t="s">
        <v>125</v>
      </c>
      <c r="G7" s="1" t="s">
        <v>395</v>
      </c>
    </row>
    <row r="8" spans="1:7" ht="12.75">
      <c r="A8" t="s">
        <v>472</v>
      </c>
      <c r="B8" t="s">
        <v>571</v>
      </c>
      <c r="E8" s="1">
        <v>8</v>
      </c>
      <c r="F8" s="1"/>
      <c r="G8" s="1" t="s">
        <v>396</v>
      </c>
    </row>
    <row r="9" spans="1:7" ht="12.75">
      <c r="A9" t="s">
        <v>473</v>
      </c>
      <c r="B9" t="s">
        <v>571</v>
      </c>
      <c r="E9" s="1">
        <v>9</v>
      </c>
      <c r="F9" s="1" t="s">
        <v>523</v>
      </c>
      <c r="G9" s="1" t="s">
        <v>287</v>
      </c>
    </row>
    <row r="10" spans="1:7" ht="12.75">
      <c r="A10" t="s">
        <v>474</v>
      </c>
      <c r="B10" t="s">
        <v>571</v>
      </c>
      <c r="E10" s="1">
        <v>10</v>
      </c>
      <c r="F10" s="1" t="s">
        <v>522</v>
      </c>
      <c r="G10" s="1" t="s">
        <v>398</v>
      </c>
    </row>
    <row r="11" spans="1:7" ht="13.5" customHeight="1">
      <c r="A11" t="s">
        <v>475</v>
      </c>
      <c r="B11" t="s">
        <v>571</v>
      </c>
      <c r="E11" s="1">
        <v>11</v>
      </c>
      <c r="F11" s="1" t="s">
        <v>525</v>
      </c>
      <c r="G11" s="1" t="s">
        <v>123</v>
      </c>
    </row>
    <row r="12" spans="1:7" ht="12.75">
      <c r="A12" t="s">
        <v>476</v>
      </c>
      <c r="B12" t="s">
        <v>571</v>
      </c>
      <c r="E12" s="1">
        <v>12</v>
      </c>
      <c r="F12" s="1"/>
      <c r="G12" s="1" t="s">
        <v>402</v>
      </c>
    </row>
    <row r="13" spans="1:7" ht="12.75">
      <c r="A13" t="s">
        <v>480</v>
      </c>
      <c r="B13" t="s">
        <v>571</v>
      </c>
      <c r="E13" s="1">
        <v>13</v>
      </c>
      <c r="F13" s="1"/>
      <c r="G13" s="1" t="s">
        <v>403</v>
      </c>
    </row>
    <row r="14" spans="1:7" ht="12.75">
      <c r="A14" t="s">
        <v>569</v>
      </c>
      <c r="B14" t="s">
        <v>571</v>
      </c>
      <c r="E14" s="1">
        <v>14</v>
      </c>
      <c r="F14" s="1"/>
      <c r="G14" s="1" t="s">
        <v>562</v>
      </c>
    </row>
    <row r="15" spans="5:7" ht="12.75">
      <c r="E15" s="1">
        <v>15</v>
      </c>
      <c r="F15" s="1"/>
      <c r="G15" s="1" t="s">
        <v>405</v>
      </c>
    </row>
    <row r="16" spans="5:7" ht="12.75">
      <c r="E16" s="1">
        <v>16</v>
      </c>
      <c r="F16" s="1" t="s">
        <v>566</v>
      </c>
      <c r="G16" s="1" t="s">
        <v>406</v>
      </c>
    </row>
    <row r="17" spans="5:7" ht="12.75">
      <c r="E17" s="1">
        <v>17</v>
      </c>
      <c r="F17" s="1" t="s">
        <v>566</v>
      </c>
      <c r="G17" s="1" t="s">
        <v>407</v>
      </c>
    </row>
    <row r="18" spans="5:7" ht="12.75">
      <c r="E18" s="1">
        <v>18</v>
      </c>
      <c r="F18" s="1" t="s">
        <v>126</v>
      </c>
      <c r="G18" s="1" t="s">
        <v>408</v>
      </c>
    </row>
    <row r="19" spans="5:7" ht="12.75">
      <c r="E19" s="1">
        <v>19</v>
      </c>
      <c r="F19" s="1"/>
      <c r="G19" s="1" t="s">
        <v>409</v>
      </c>
    </row>
    <row r="20" spans="5:7" ht="12.75">
      <c r="E20" s="1">
        <v>20</v>
      </c>
      <c r="F20" s="1" t="s">
        <v>521</v>
      </c>
      <c r="G20" s="1" t="s">
        <v>230</v>
      </c>
    </row>
    <row r="21" spans="5:7" ht="12.75">
      <c r="E21" s="1">
        <v>21</v>
      </c>
      <c r="F21" s="1" t="s">
        <v>416</v>
      </c>
      <c r="G21" s="1" t="s">
        <v>231</v>
      </c>
    </row>
    <row r="22" spans="5:7" ht="12.75">
      <c r="E22" s="1">
        <v>22</v>
      </c>
      <c r="F22" s="1"/>
      <c r="G22" s="1" t="s">
        <v>232</v>
      </c>
    </row>
    <row r="23" spans="5:7" ht="12.75">
      <c r="E23" s="1">
        <v>23</v>
      </c>
      <c r="F23" s="1" t="s">
        <v>566</v>
      </c>
      <c r="G23" s="1" t="s">
        <v>233</v>
      </c>
    </row>
    <row r="24" spans="5:7" ht="12.75">
      <c r="E24" s="1">
        <v>25</v>
      </c>
      <c r="F24" s="1"/>
      <c r="G24" s="1" t="s">
        <v>235</v>
      </c>
    </row>
    <row r="25" spans="5:7" ht="12.75">
      <c r="E25" s="1">
        <v>26</v>
      </c>
      <c r="F25" s="1" t="s">
        <v>127</v>
      </c>
      <c r="G25" s="1" t="s">
        <v>236</v>
      </c>
    </row>
    <row r="26" spans="5:7" ht="12.75">
      <c r="E26" s="1">
        <v>27</v>
      </c>
      <c r="F26" s="1" t="s">
        <v>128</v>
      </c>
      <c r="G26" s="1" t="s">
        <v>239</v>
      </c>
    </row>
    <row r="27" spans="5:7" ht="12.75">
      <c r="E27" s="1">
        <v>28</v>
      </c>
      <c r="F27" s="1"/>
      <c r="G27" s="1" t="s">
        <v>445</v>
      </c>
    </row>
    <row r="28" spans="5:7" ht="12.75">
      <c r="E28" s="1">
        <v>29</v>
      </c>
      <c r="F28" s="1" t="s">
        <v>522</v>
      </c>
      <c r="G28" s="1" t="s">
        <v>327</v>
      </c>
    </row>
    <row r="29" spans="5:7" ht="12.75">
      <c r="E29" s="59">
        <v>30</v>
      </c>
      <c r="F29" s="59"/>
      <c r="G29" s="59" t="s">
        <v>568</v>
      </c>
    </row>
    <row r="30" spans="5:7" ht="12.75">
      <c r="E30" s="59">
        <v>31</v>
      </c>
      <c r="F30" s="59" t="s">
        <v>566</v>
      </c>
      <c r="G30" s="59" t="s">
        <v>157</v>
      </c>
    </row>
    <row r="31" spans="5:7" ht="12.75">
      <c r="E31" s="1">
        <v>32</v>
      </c>
      <c r="F31" s="1" t="s">
        <v>412</v>
      </c>
      <c r="G31" s="1" t="s">
        <v>159</v>
      </c>
    </row>
    <row r="32" spans="5:7" ht="12.75">
      <c r="E32" s="1">
        <v>33</v>
      </c>
      <c r="F32" s="1" t="s">
        <v>124</v>
      </c>
      <c r="G32" s="1" t="s">
        <v>163</v>
      </c>
    </row>
    <row r="33" spans="5:7" ht="12.75">
      <c r="E33" s="1">
        <v>34</v>
      </c>
      <c r="F33" s="1"/>
      <c r="G33" s="1" t="s">
        <v>165</v>
      </c>
    </row>
    <row r="34" spans="5:7" ht="12.75">
      <c r="E34" s="1">
        <v>35</v>
      </c>
      <c r="F34" s="1" t="s">
        <v>523</v>
      </c>
      <c r="G34" s="1" t="s">
        <v>167</v>
      </c>
    </row>
    <row r="35" spans="5:7" ht="12.75">
      <c r="E35" s="1">
        <v>36</v>
      </c>
      <c r="F35" s="1" t="s">
        <v>566</v>
      </c>
      <c r="G35" s="1" t="s">
        <v>168</v>
      </c>
    </row>
    <row r="36" spans="5:7" ht="12.75">
      <c r="E36" s="1">
        <v>37</v>
      </c>
      <c r="F36" s="1"/>
      <c r="G36" s="1" t="s">
        <v>169</v>
      </c>
    </row>
    <row r="37" spans="5:7" ht="12.75">
      <c r="E37" s="59">
        <v>38</v>
      </c>
      <c r="F37" s="59" t="s">
        <v>575</v>
      </c>
      <c r="G37" s="59" t="s">
        <v>173</v>
      </c>
    </row>
    <row r="38" spans="5:7" ht="12.75">
      <c r="E38" s="1">
        <v>39</v>
      </c>
      <c r="F38" s="1"/>
      <c r="G38" s="1" t="s">
        <v>177</v>
      </c>
    </row>
    <row r="39" spans="5:7" ht="12.75">
      <c r="E39" s="1">
        <v>40</v>
      </c>
      <c r="F39" s="1" t="s">
        <v>129</v>
      </c>
      <c r="G39" s="1" t="s">
        <v>362</v>
      </c>
    </row>
    <row r="40" spans="5:7" ht="12.75">
      <c r="E40" s="1">
        <v>41</v>
      </c>
      <c r="F40" s="1" t="s">
        <v>566</v>
      </c>
      <c r="G40" s="1" t="s">
        <v>369</v>
      </c>
    </row>
    <row r="41" spans="5:7" ht="12.75">
      <c r="E41" s="59">
        <v>42</v>
      </c>
      <c r="F41" s="59" t="s">
        <v>130</v>
      </c>
      <c r="G41" s="59" t="s">
        <v>212</v>
      </c>
    </row>
    <row r="42" spans="5:7" ht="12.75">
      <c r="E42" s="1">
        <v>43</v>
      </c>
      <c r="F42" s="1"/>
      <c r="G42" s="1" t="s">
        <v>497</v>
      </c>
    </row>
    <row r="43" spans="5:7" ht="12.75">
      <c r="E43" s="1">
        <v>44</v>
      </c>
      <c r="F43" s="1"/>
      <c r="G43" s="1" t="s">
        <v>213</v>
      </c>
    </row>
    <row r="44" spans="5:7" ht="12.75">
      <c r="E44" s="59">
        <v>45</v>
      </c>
      <c r="F44" s="59"/>
      <c r="G44" s="59" t="s">
        <v>388</v>
      </c>
    </row>
    <row r="45" spans="5:7" ht="12.75">
      <c r="E45" s="3">
        <v>46</v>
      </c>
      <c r="F45" s="3"/>
      <c r="G45" s="3" t="s">
        <v>217</v>
      </c>
    </row>
    <row r="46" spans="5:7" ht="12.75">
      <c r="E46" s="3">
        <v>47</v>
      </c>
      <c r="F46" s="3"/>
      <c r="G46" s="3" t="s">
        <v>218</v>
      </c>
    </row>
    <row r="47" spans="5:7" ht="12.75">
      <c r="E47" s="1">
        <v>48</v>
      </c>
      <c r="F47" s="1"/>
      <c r="G47" s="1" t="s">
        <v>219</v>
      </c>
    </row>
    <row r="48" spans="5:7" ht="12.75">
      <c r="E48" s="1">
        <v>49</v>
      </c>
      <c r="F48" s="1"/>
      <c r="G48" s="1" t="s">
        <v>221</v>
      </c>
    </row>
    <row r="49" spans="5:7" ht="12.75">
      <c r="E49" s="1">
        <v>50</v>
      </c>
      <c r="F49" s="1"/>
      <c r="G49" s="1" t="s">
        <v>222</v>
      </c>
    </row>
    <row r="50" spans="5:7" ht="12.75">
      <c r="E50" s="59">
        <v>51</v>
      </c>
      <c r="F50" s="59"/>
      <c r="G50" s="59" t="s">
        <v>226</v>
      </c>
    </row>
    <row r="51" spans="5:7" ht="12.75">
      <c r="E51" s="1">
        <v>52</v>
      </c>
      <c r="G51" s="1" t="s">
        <v>227</v>
      </c>
    </row>
    <row r="52" spans="5:7" ht="12.75">
      <c r="E52" s="1">
        <v>53</v>
      </c>
      <c r="G52" s="1" t="s">
        <v>73</v>
      </c>
    </row>
    <row r="53" spans="5:7" ht="12.75">
      <c r="E53" s="1">
        <v>54</v>
      </c>
      <c r="G53" s="1" t="s">
        <v>74</v>
      </c>
    </row>
    <row r="54" spans="5:7" ht="12.75">
      <c r="E54" s="59">
        <v>55</v>
      </c>
      <c r="F54" s="61"/>
      <c r="G54" s="59" t="s">
        <v>75</v>
      </c>
    </row>
    <row r="55" spans="5:7" ht="12.75">
      <c r="E55" s="1">
        <v>56</v>
      </c>
      <c r="G55" s="1" t="s">
        <v>76</v>
      </c>
    </row>
    <row r="56" spans="5:7" ht="12.75">
      <c r="E56" s="1">
        <v>57</v>
      </c>
      <c r="G56" s="1" t="s">
        <v>77</v>
      </c>
    </row>
    <row r="57" spans="5:7" ht="12.75">
      <c r="E57" s="1">
        <v>58</v>
      </c>
      <c r="G57" s="1" t="s">
        <v>78</v>
      </c>
    </row>
    <row r="58" spans="5:7" ht="12.75">
      <c r="E58" s="1">
        <v>59</v>
      </c>
      <c r="F58" s="1"/>
      <c r="G58" s="1" t="s">
        <v>79</v>
      </c>
    </row>
    <row r="59" spans="5:7" ht="12.75">
      <c r="E59" s="59">
        <v>60</v>
      </c>
      <c r="F59" s="59"/>
      <c r="G59" s="59" t="s">
        <v>81</v>
      </c>
    </row>
    <row r="60" spans="5:7" ht="12.75">
      <c r="E60" s="59">
        <v>61</v>
      </c>
      <c r="F60" s="59"/>
      <c r="G60" s="59" t="s">
        <v>82</v>
      </c>
    </row>
    <row r="61" spans="5:7" ht="12.75">
      <c r="E61" s="59">
        <v>62</v>
      </c>
      <c r="F61" s="59" t="s">
        <v>693</v>
      </c>
      <c r="G61" s="59" t="s">
        <v>692</v>
      </c>
    </row>
    <row r="62" spans="5:7" ht="12.75">
      <c r="E62" s="59">
        <v>63</v>
      </c>
      <c r="F62" s="59"/>
      <c r="G62" s="59" t="s">
        <v>694</v>
      </c>
    </row>
    <row r="63" spans="5:7" ht="12.75">
      <c r="E63" s="1">
        <v>64</v>
      </c>
      <c r="G63" s="1" t="s">
        <v>685</v>
      </c>
    </row>
    <row r="64" spans="5:7" ht="12.75">
      <c r="E64" s="1">
        <v>65</v>
      </c>
      <c r="F64" s="1"/>
      <c r="G64" s="1" t="s">
        <v>681</v>
      </c>
    </row>
    <row r="65" spans="5:7" ht="12.75">
      <c r="E65" s="59">
        <v>88</v>
      </c>
      <c r="F65" s="59"/>
      <c r="G65" s="59" t="s">
        <v>691</v>
      </c>
    </row>
    <row r="66" spans="5:7" ht="12.75">
      <c r="E66" s="1">
        <v>66</v>
      </c>
      <c r="F66" s="1"/>
      <c r="G66" s="1" t="s">
        <v>690</v>
      </c>
    </row>
    <row r="67" spans="5:7" ht="12.75">
      <c r="E67" s="1">
        <v>67</v>
      </c>
      <c r="G67" s="1" t="s">
        <v>686</v>
      </c>
    </row>
    <row r="68" spans="5:7" ht="12.75">
      <c r="E68" s="1">
        <v>68</v>
      </c>
      <c r="G68" s="1" t="s">
        <v>687</v>
      </c>
    </row>
    <row r="69" spans="5:7" ht="12.75">
      <c r="E69" s="1">
        <v>69</v>
      </c>
      <c r="G69" s="1" t="s">
        <v>688</v>
      </c>
    </row>
    <row r="70" spans="5:7" ht="12.75">
      <c r="E70" s="1">
        <v>70</v>
      </c>
      <c r="G70" s="1" t="s">
        <v>689</v>
      </c>
    </row>
    <row r="71" spans="5:7" ht="12.75">
      <c r="E71" s="1">
        <v>71</v>
      </c>
      <c r="F71" s="1"/>
      <c r="G71" s="1" t="s">
        <v>682</v>
      </c>
    </row>
    <row r="72" spans="5:7" ht="12.75">
      <c r="E72" s="1">
        <v>72</v>
      </c>
      <c r="F72" s="1"/>
      <c r="G72" s="1" t="s">
        <v>683</v>
      </c>
    </row>
    <row r="73" spans="5:7" ht="12.75">
      <c r="E73" s="1">
        <v>73</v>
      </c>
      <c r="F73" s="1"/>
      <c r="G73" s="1" t="s">
        <v>684</v>
      </c>
    </row>
    <row r="74" spans="5:7" ht="12.75">
      <c r="E74" s="1">
        <v>74</v>
      </c>
      <c r="F74" s="1"/>
      <c r="G74" s="1" t="s">
        <v>661</v>
      </c>
    </row>
    <row r="75" spans="5:7" ht="12.75">
      <c r="E75" s="1">
        <v>75</v>
      </c>
      <c r="F75" s="1"/>
      <c r="G75" s="1" t="s">
        <v>662</v>
      </c>
    </row>
    <row r="76" spans="5:7" ht="12.75">
      <c r="E76" s="1">
        <v>76</v>
      </c>
      <c r="F76" s="1"/>
      <c r="G76" s="1" t="s">
        <v>663</v>
      </c>
    </row>
    <row r="77" spans="5:7" ht="12.75">
      <c r="E77" s="1">
        <v>77</v>
      </c>
      <c r="F77" s="1"/>
      <c r="G77" s="1" t="s">
        <v>664</v>
      </c>
    </row>
    <row r="78" spans="5:7" ht="12.75">
      <c r="E78" s="1">
        <v>78</v>
      </c>
      <c r="F78" s="1"/>
      <c r="G78" s="1" t="s">
        <v>665</v>
      </c>
    </row>
    <row r="79" spans="5:7" ht="12.75">
      <c r="E79" s="1">
        <v>79</v>
      </c>
      <c r="F79" s="1"/>
      <c r="G79" s="1" t="s">
        <v>666</v>
      </c>
    </row>
    <row r="80" spans="5:7" ht="12.75">
      <c r="E80" s="1">
        <v>80</v>
      </c>
      <c r="F80" s="1"/>
      <c r="G80" s="1" t="s">
        <v>667</v>
      </c>
    </row>
    <row r="81" spans="5:7" ht="12.75">
      <c r="E81" s="1">
        <v>81</v>
      </c>
      <c r="F81" s="1"/>
      <c r="G81" s="1" t="s">
        <v>668</v>
      </c>
    </row>
    <row r="82" spans="5:7" ht="12.75">
      <c r="E82" s="1">
        <v>82</v>
      </c>
      <c r="F82" s="1"/>
      <c r="G82" s="1" t="s">
        <v>669</v>
      </c>
    </row>
    <row r="83" spans="5:7" ht="12.75">
      <c r="E83" s="1">
        <v>83</v>
      </c>
      <c r="F83" s="1"/>
      <c r="G83" s="1" t="s">
        <v>670</v>
      </c>
    </row>
    <row r="84" spans="5:7" ht="12.75">
      <c r="E84" s="1">
        <v>84</v>
      </c>
      <c r="F84" s="1"/>
      <c r="G84" s="1" t="s">
        <v>671</v>
      </c>
    </row>
    <row r="85" spans="5:7" ht="12.75">
      <c r="E85" s="1">
        <v>85</v>
      </c>
      <c r="F85" s="1"/>
      <c r="G85" s="1" t="s">
        <v>672</v>
      </c>
    </row>
    <row r="86" spans="5:7" ht="12.75">
      <c r="E86" s="1">
        <v>86</v>
      </c>
      <c r="F86" s="1"/>
      <c r="G86" s="1" t="s">
        <v>673</v>
      </c>
    </row>
    <row r="87" spans="5:7" ht="12.75">
      <c r="E87" s="1">
        <v>87</v>
      </c>
      <c r="F87" s="1"/>
      <c r="G87" s="1" t="s">
        <v>674</v>
      </c>
    </row>
    <row r="88" spans="5:7" ht="12.75">
      <c r="E88" s="1">
        <v>89</v>
      </c>
      <c r="F88" s="1"/>
      <c r="G88" s="1" t="s">
        <v>675</v>
      </c>
    </row>
    <row r="89" spans="5:7" ht="12.75">
      <c r="E89" s="1">
        <v>90</v>
      </c>
      <c r="F89" s="1"/>
      <c r="G89" s="1" t="s">
        <v>677</v>
      </c>
    </row>
    <row r="90" spans="5:7" ht="12.75">
      <c r="E90" s="1">
        <v>91</v>
      </c>
      <c r="F90" s="1"/>
      <c r="G90" s="1" t="s">
        <v>678</v>
      </c>
    </row>
    <row r="91" spans="5:7" ht="12.75">
      <c r="E91" s="1">
        <v>92</v>
      </c>
      <c r="F91" s="1"/>
      <c r="G91" s="1" t="s">
        <v>679</v>
      </c>
    </row>
    <row r="92" spans="5:7" ht="12.75">
      <c r="E92" s="1">
        <v>93</v>
      </c>
      <c r="F92" s="1"/>
      <c r="G92" s="1" t="s">
        <v>680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8.8515625" defaultRowHeight="12.75"/>
  <cols>
    <col min="1" max="1" width="11.42187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11.421875" style="0" customWidth="1"/>
  </cols>
  <sheetData>
    <row r="1" spans="1:74" s="5" customFormat="1" ht="12.75">
      <c r="A1" s="4" t="s">
        <v>292</v>
      </c>
      <c r="B1" s="4" t="s">
        <v>293</v>
      </c>
      <c r="C1" s="4" t="s">
        <v>277</v>
      </c>
      <c r="D1" s="4" t="s">
        <v>278</v>
      </c>
      <c r="E1" s="4" t="s">
        <v>328</v>
      </c>
      <c r="F1" s="4"/>
      <c r="G1" s="4" t="s">
        <v>503</v>
      </c>
      <c r="H1" s="4" t="s">
        <v>502</v>
      </c>
      <c r="I1" s="4" t="s">
        <v>501</v>
      </c>
      <c r="J1" s="4" t="s">
        <v>384</v>
      </c>
      <c r="K1" s="4" t="s">
        <v>499</v>
      </c>
      <c r="L1" s="4" t="s">
        <v>390</v>
      </c>
      <c r="M1" s="4" t="s">
        <v>297</v>
      </c>
      <c r="N1" s="4" t="s">
        <v>295</v>
      </c>
      <c r="O1" s="4" t="s">
        <v>397</v>
      </c>
      <c r="P1" s="4" t="s">
        <v>298</v>
      </c>
      <c r="Q1" s="4" t="s">
        <v>511</v>
      </c>
      <c r="R1" s="4" t="s">
        <v>510</v>
      </c>
      <c r="S1" s="4" t="s">
        <v>392</v>
      </c>
      <c r="T1" s="4" t="s">
        <v>322</v>
      </c>
      <c r="U1" s="4" t="s">
        <v>393</v>
      </c>
      <c r="V1" s="4" t="s">
        <v>238</v>
      </c>
      <c r="W1" s="4" t="s">
        <v>314</v>
      </c>
      <c r="X1" s="4" t="s">
        <v>302</v>
      </c>
      <c r="Y1" s="4" t="s">
        <v>174</v>
      </c>
      <c r="Z1" s="4" t="s">
        <v>372</v>
      </c>
      <c r="AA1" s="4" t="s">
        <v>296</v>
      </c>
      <c r="AB1" s="4" t="s">
        <v>394</v>
      </c>
      <c r="AC1" s="4" t="s">
        <v>301</v>
      </c>
      <c r="AD1" s="4" t="s">
        <v>313</v>
      </c>
      <c r="AE1" s="4" t="s">
        <v>410</v>
      </c>
      <c r="AF1" s="4" t="s">
        <v>156</v>
      </c>
      <c r="AG1" s="4" t="s">
        <v>171</v>
      </c>
      <c r="AH1" s="4" t="s">
        <v>223</v>
      </c>
      <c r="AI1" s="4" t="s">
        <v>303</v>
      </c>
      <c r="AJ1" s="4" t="s">
        <v>401</v>
      </c>
      <c r="AK1" s="4" t="s">
        <v>315</v>
      </c>
      <c r="AL1" s="4" t="s">
        <v>319</v>
      </c>
      <c r="AM1" s="4" t="s">
        <v>324</v>
      </c>
      <c r="AN1" s="4" t="s">
        <v>158</v>
      </c>
      <c r="AO1" s="4" t="s">
        <v>161</v>
      </c>
      <c r="AP1" s="4" t="s">
        <v>162</v>
      </c>
      <c r="AQ1" s="4" t="s">
        <v>175</v>
      </c>
      <c r="AR1" s="4" t="s">
        <v>176</v>
      </c>
      <c r="AS1" s="4" t="s">
        <v>389</v>
      </c>
      <c r="AT1" s="4" t="s">
        <v>363</v>
      </c>
      <c r="AU1" s="4" t="s">
        <v>364</v>
      </c>
      <c r="AV1" s="4" t="s">
        <v>365</v>
      </c>
      <c r="AW1" s="4" t="s">
        <v>366</v>
      </c>
      <c r="AX1" s="4" t="s">
        <v>387</v>
      </c>
      <c r="AY1" s="4" t="s">
        <v>216</v>
      </c>
      <c r="AZ1" s="4" t="s">
        <v>224</v>
      </c>
      <c r="BA1" s="4" t="s">
        <v>225</v>
      </c>
      <c r="BB1" s="4" t="s">
        <v>229</v>
      </c>
      <c r="BC1" s="4"/>
      <c r="BD1" s="4" t="s">
        <v>400</v>
      </c>
      <c r="BE1" s="4" t="s">
        <v>306</v>
      </c>
      <c r="BF1" s="4" t="s">
        <v>294</v>
      </c>
      <c r="BG1" s="4" t="s">
        <v>300</v>
      </c>
      <c r="BH1" s="4" t="s">
        <v>307</v>
      </c>
      <c r="BI1" s="4" t="s">
        <v>504</v>
      </c>
      <c r="BJ1" s="4" t="s">
        <v>305</v>
      </c>
      <c r="BK1" s="4" t="s">
        <v>237</v>
      </c>
      <c r="BL1" s="4" t="s">
        <v>310</v>
      </c>
      <c r="BM1" s="4" t="s">
        <v>311</v>
      </c>
      <c r="BN1" s="4" t="s">
        <v>312</v>
      </c>
      <c r="BO1" s="4" t="s">
        <v>80</v>
      </c>
      <c r="BP1" s="4" t="s">
        <v>316</v>
      </c>
      <c r="BQ1" s="4" t="s">
        <v>317</v>
      </c>
      <c r="BR1" s="4" t="s">
        <v>326</v>
      </c>
      <c r="BS1" s="4" t="s">
        <v>172</v>
      </c>
      <c r="BT1" s="4" t="s">
        <v>367</v>
      </c>
      <c r="BU1" s="4" t="s">
        <v>368</v>
      </c>
      <c r="BV1" s="4" t="s">
        <v>215</v>
      </c>
    </row>
    <row r="2" spans="1:74" ht="12.75">
      <c r="A2" s="1">
        <v>52</v>
      </c>
      <c r="B2" s="1" t="s">
        <v>227</v>
      </c>
      <c r="C2" s="1" t="s">
        <v>160</v>
      </c>
      <c r="D2" s="1" t="s">
        <v>291</v>
      </c>
      <c r="E2" s="1" t="s">
        <v>85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228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73</v>
      </c>
      <c r="C3" s="1" t="s">
        <v>160</v>
      </c>
      <c r="D3" s="1" t="s">
        <v>291</v>
      </c>
      <c r="E3" s="1" t="s">
        <v>85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74</v>
      </c>
      <c r="C4" s="1" t="s">
        <v>160</v>
      </c>
      <c r="D4" s="1" t="s">
        <v>291</v>
      </c>
      <c r="E4" s="1" t="s">
        <v>85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75</v>
      </c>
      <c r="C5" s="3" t="s">
        <v>160</v>
      </c>
      <c r="D5" s="3" t="s">
        <v>291</v>
      </c>
      <c r="E5" s="1" t="s">
        <v>85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76</v>
      </c>
      <c r="C6" s="1" t="s">
        <v>160</v>
      </c>
      <c r="D6" s="1" t="s">
        <v>291</v>
      </c>
      <c r="E6" s="1" t="s">
        <v>85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77</v>
      </c>
      <c r="C7" s="1" t="s">
        <v>160</v>
      </c>
      <c r="D7" s="1" t="s">
        <v>291</v>
      </c>
      <c r="E7" s="1" t="s">
        <v>85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78</v>
      </c>
      <c r="C8" s="1" t="s">
        <v>160</v>
      </c>
      <c r="D8" s="1" t="s">
        <v>291</v>
      </c>
      <c r="E8" s="1" t="s">
        <v>85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87</v>
      </c>
      <c r="D9" s="1" t="s">
        <v>291</v>
      </c>
      <c r="E9" s="1" t="s">
        <v>85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88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222</v>
      </c>
      <c r="C13" s="1" t="s">
        <v>279</v>
      </c>
      <c r="D13" s="1" t="s">
        <v>459</v>
      </c>
      <c r="E13" s="1" t="s">
        <v>85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87</v>
      </c>
      <c r="D14" s="1" t="s">
        <v>86</v>
      </c>
      <c r="E14" s="1" t="s">
        <v>85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88</v>
      </c>
      <c r="D15" s="1" t="s">
        <v>86</v>
      </c>
      <c r="E15" s="1" t="s">
        <v>85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167</v>
      </c>
      <c r="C18" s="1" t="s">
        <v>458</v>
      </c>
      <c r="D18" s="1" t="s">
        <v>282</v>
      </c>
      <c r="E18" s="1" t="s">
        <v>85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169</v>
      </c>
      <c r="C19" s="1" t="s">
        <v>170</v>
      </c>
      <c r="D19" s="1" t="s">
        <v>282</v>
      </c>
      <c r="E19" s="1" t="s">
        <v>85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81</v>
      </c>
      <c r="C20" s="1" t="s">
        <v>280</v>
      </c>
      <c r="D20" s="1" t="s">
        <v>282</v>
      </c>
      <c r="E20" s="1" t="s">
        <v>85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82</v>
      </c>
      <c r="C21" s="1" t="s">
        <v>280</v>
      </c>
      <c r="D21" s="1" t="s">
        <v>282</v>
      </c>
      <c r="E21" s="1" t="s">
        <v>85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87</v>
      </c>
      <c r="D22" s="1" t="s">
        <v>282</v>
      </c>
      <c r="E22" s="1" t="s">
        <v>85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88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287</v>
      </c>
      <c r="C26" s="1" t="s">
        <v>280</v>
      </c>
      <c r="D26" s="1" t="s">
        <v>281</v>
      </c>
      <c r="E26" s="2" t="s">
        <v>85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304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79</v>
      </c>
      <c r="C27" s="1" t="s">
        <v>280</v>
      </c>
      <c r="D27" s="1" t="s">
        <v>281</v>
      </c>
      <c r="E27" s="1" t="s">
        <v>85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399</v>
      </c>
      <c r="C28" s="1" t="s">
        <v>280</v>
      </c>
      <c r="D28" s="1" t="s">
        <v>281</v>
      </c>
      <c r="E28" s="2" t="s">
        <v>85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388</v>
      </c>
      <c r="C29" s="1" t="s">
        <v>214</v>
      </c>
      <c r="D29" s="1" t="s">
        <v>281</v>
      </c>
      <c r="E29" s="1" t="s">
        <v>85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407</v>
      </c>
      <c r="C30" s="1" t="s">
        <v>280</v>
      </c>
      <c r="D30" s="1" t="s">
        <v>457</v>
      </c>
      <c r="E30" s="1" t="s">
        <v>85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87</v>
      </c>
      <c r="D31" s="1" t="s">
        <v>457</v>
      </c>
      <c r="E31" s="1" t="s">
        <v>85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88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236</v>
      </c>
      <c r="C36" s="1" t="s">
        <v>280</v>
      </c>
      <c r="D36" s="1" t="s">
        <v>283</v>
      </c>
      <c r="E36" s="2" t="s">
        <v>85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325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239</v>
      </c>
      <c r="C37" s="1" t="s">
        <v>280</v>
      </c>
      <c r="D37" s="1" t="s">
        <v>283</v>
      </c>
      <c r="E37" s="2" t="s">
        <v>85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168</v>
      </c>
      <c r="C38" s="1" t="s">
        <v>279</v>
      </c>
      <c r="D38" s="1" t="s">
        <v>283</v>
      </c>
      <c r="E38" s="1" t="s">
        <v>85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173</v>
      </c>
      <c r="C39" s="1" t="s">
        <v>164</v>
      </c>
      <c r="D39" s="1" t="s">
        <v>283</v>
      </c>
      <c r="E39" s="1" t="s">
        <v>85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362</v>
      </c>
      <c r="C40" s="1" t="s">
        <v>280</v>
      </c>
      <c r="D40" s="1" t="s">
        <v>283</v>
      </c>
      <c r="E40" s="1" t="s">
        <v>85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212</v>
      </c>
      <c r="C41" s="1" t="s">
        <v>280</v>
      </c>
      <c r="D41" s="1" t="s">
        <v>283</v>
      </c>
      <c r="E41" s="1" t="s">
        <v>85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408</v>
      </c>
      <c r="C42" s="1" t="s">
        <v>280</v>
      </c>
      <c r="D42" s="1" t="s">
        <v>283</v>
      </c>
      <c r="E42" s="1" t="s">
        <v>85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497</v>
      </c>
      <c r="C43" s="1" t="s">
        <v>279</v>
      </c>
      <c r="D43" s="1" t="s">
        <v>283</v>
      </c>
      <c r="E43" s="1" t="s">
        <v>85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213</v>
      </c>
      <c r="C44" s="1" t="s">
        <v>279</v>
      </c>
      <c r="D44" s="1" t="s">
        <v>283</v>
      </c>
      <c r="E44" s="1" t="s">
        <v>85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87</v>
      </c>
      <c r="D45" s="1" t="s">
        <v>283</v>
      </c>
      <c r="E45" s="1" t="s">
        <v>85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88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152</v>
      </c>
      <c r="C49" s="3" t="s">
        <v>280</v>
      </c>
      <c r="D49" s="3" t="s">
        <v>291</v>
      </c>
      <c r="E49" s="2" t="s">
        <v>84</v>
      </c>
      <c r="F49" s="3"/>
      <c r="G49" s="3">
        <v>30</v>
      </c>
      <c r="H49" s="3">
        <v>30</v>
      </c>
      <c r="I49" s="3" t="s">
        <v>155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157</v>
      </c>
      <c r="C50" s="3" t="s">
        <v>280</v>
      </c>
      <c r="D50" s="3" t="s">
        <v>291</v>
      </c>
      <c r="E50" s="2" t="s">
        <v>84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159</v>
      </c>
      <c r="C51" s="1" t="s">
        <v>160</v>
      </c>
      <c r="D51" s="1" t="s">
        <v>291</v>
      </c>
      <c r="E51" s="2" t="s">
        <v>84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234</v>
      </c>
      <c r="C52" s="1" t="s">
        <v>279</v>
      </c>
      <c r="D52" s="1" t="s">
        <v>291</v>
      </c>
      <c r="E52" s="2" t="s">
        <v>84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323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87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88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231</v>
      </c>
      <c r="C57" s="1" t="s">
        <v>280</v>
      </c>
      <c r="D57" s="1" t="s">
        <v>459</v>
      </c>
      <c r="E57" s="2" t="s">
        <v>84</v>
      </c>
      <c r="F57" s="2"/>
      <c r="G57" s="1">
        <v>21</v>
      </c>
      <c r="H57" s="1">
        <v>21</v>
      </c>
      <c r="I57" s="1" t="s">
        <v>321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409</v>
      </c>
      <c r="C58" s="1" t="s">
        <v>458</v>
      </c>
      <c r="D58" s="1" t="s">
        <v>459</v>
      </c>
      <c r="E58" s="2" t="s">
        <v>84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318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230</v>
      </c>
      <c r="C59" s="1" t="s">
        <v>280</v>
      </c>
      <c r="D59" s="1" t="s">
        <v>459</v>
      </c>
      <c r="E59" s="2" t="s">
        <v>84</v>
      </c>
      <c r="F59" s="2"/>
      <c r="G59" s="1"/>
      <c r="H59" s="1">
        <v>20</v>
      </c>
      <c r="I59" s="1" t="s">
        <v>320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87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88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386</v>
      </c>
      <c r="C64" s="1" t="s">
        <v>280</v>
      </c>
      <c r="D64" s="1" t="s">
        <v>282</v>
      </c>
      <c r="E64" s="2" t="s">
        <v>84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391</v>
      </c>
      <c r="C65" s="1" t="s">
        <v>280</v>
      </c>
      <c r="D65" s="1" t="s">
        <v>282</v>
      </c>
      <c r="E65" s="2" t="s">
        <v>84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87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88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388</v>
      </c>
      <c r="C70" s="1" t="s">
        <v>214</v>
      </c>
      <c r="D70" s="1" t="s">
        <v>281</v>
      </c>
      <c r="E70" s="2" t="s">
        <v>84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404</v>
      </c>
      <c r="C71" s="1" t="s">
        <v>456</v>
      </c>
      <c r="D71" s="1" t="s">
        <v>457</v>
      </c>
      <c r="E71" s="2" t="s">
        <v>84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309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406</v>
      </c>
      <c r="C72" s="1" t="s">
        <v>280</v>
      </c>
      <c r="D72" s="1" t="s">
        <v>457</v>
      </c>
      <c r="E72" s="2" t="s">
        <v>84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398</v>
      </c>
      <c r="C73" s="1" t="s">
        <v>280</v>
      </c>
      <c r="D73" s="1" t="s">
        <v>281</v>
      </c>
      <c r="E73" s="2" t="s">
        <v>84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407</v>
      </c>
      <c r="C74" s="1" t="s">
        <v>280</v>
      </c>
      <c r="D74" s="1" t="s">
        <v>457</v>
      </c>
      <c r="E74" s="2" t="s">
        <v>84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87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88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233</v>
      </c>
      <c r="C79" s="1" t="s">
        <v>279</v>
      </c>
      <c r="D79" s="1" t="s">
        <v>283</v>
      </c>
      <c r="E79" s="2" t="s">
        <v>84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408</v>
      </c>
      <c r="C80" s="1" t="s">
        <v>280</v>
      </c>
      <c r="D80" s="1" t="s">
        <v>283</v>
      </c>
      <c r="E80" s="2" t="s">
        <v>84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497</v>
      </c>
      <c r="C81" s="1" t="s">
        <v>279</v>
      </c>
      <c r="D81" s="1" t="s">
        <v>283</v>
      </c>
      <c r="E81" s="2" t="s">
        <v>84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213</v>
      </c>
      <c r="C82" s="1" t="s">
        <v>279</v>
      </c>
      <c r="D82" s="1" t="s">
        <v>283</v>
      </c>
      <c r="E82" s="2" t="s">
        <v>84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87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88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498</v>
      </c>
      <c r="C87" s="1" t="s">
        <v>279</v>
      </c>
      <c r="D87" s="1" t="s">
        <v>291</v>
      </c>
      <c r="E87" s="2" t="s">
        <v>329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405</v>
      </c>
      <c r="C88" s="1" t="s">
        <v>279</v>
      </c>
      <c r="D88" s="1" t="s">
        <v>291</v>
      </c>
      <c r="E88" s="2" t="s">
        <v>329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299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235</v>
      </c>
      <c r="C89" s="1" t="s">
        <v>279</v>
      </c>
      <c r="D89" s="1" t="s">
        <v>291</v>
      </c>
      <c r="E89" s="2" t="s">
        <v>329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227</v>
      </c>
      <c r="C90" s="1" t="s">
        <v>160</v>
      </c>
      <c r="D90" s="1" t="s">
        <v>291</v>
      </c>
      <c r="E90" s="1" t="s">
        <v>329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228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73</v>
      </c>
      <c r="C91" s="1" t="s">
        <v>160</v>
      </c>
      <c r="D91" s="1" t="s">
        <v>291</v>
      </c>
      <c r="E91" s="1" t="s">
        <v>329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74</v>
      </c>
      <c r="C92" s="1" t="s">
        <v>160</v>
      </c>
      <c r="D92" s="1" t="s">
        <v>291</v>
      </c>
      <c r="E92" s="1" t="s">
        <v>329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75</v>
      </c>
      <c r="C93" s="3" t="s">
        <v>160</v>
      </c>
      <c r="D93" s="3" t="s">
        <v>291</v>
      </c>
      <c r="E93" s="1" t="s">
        <v>329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76</v>
      </c>
      <c r="C94" s="1" t="s">
        <v>160</v>
      </c>
      <c r="D94" s="1" t="s">
        <v>291</v>
      </c>
      <c r="E94" s="1" t="s">
        <v>329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77</v>
      </c>
      <c r="C95" s="1" t="s">
        <v>160</v>
      </c>
      <c r="D95" s="1" t="s">
        <v>291</v>
      </c>
      <c r="E95" s="1" t="s">
        <v>329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78</v>
      </c>
      <c r="C96" s="1" t="s">
        <v>160</v>
      </c>
      <c r="D96" s="1" t="s">
        <v>291</v>
      </c>
      <c r="E96" s="1" t="s">
        <v>329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87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88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232</v>
      </c>
      <c r="C101" s="1" t="s">
        <v>279</v>
      </c>
      <c r="D101" s="1" t="s">
        <v>459</v>
      </c>
      <c r="E101" s="2" t="s">
        <v>329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327</v>
      </c>
      <c r="C102" s="1" t="s">
        <v>280</v>
      </c>
      <c r="D102" s="1" t="s">
        <v>459</v>
      </c>
      <c r="E102" s="1" t="s">
        <v>329</v>
      </c>
      <c r="F102" s="1"/>
      <c r="G102" s="1">
        <v>29</v>
      </c>
      <c r="H102" s="1">
        <v>29</v>
      </c>
      <c r="I102" s="1" t="s">
        <v>154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226</v>
      </c>
      <c r="C103" s="1" t="s">
        <v>279</v>
      </c>
      <c r="D103" s="1" t="s">
        <v>459</v>
      </c>
      <c r="E103" s="1" t="s">
        <v>329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369</v>
      </c>
      <c r="C104" s="1" t="s">
        <v>370</v>
      </c>
      <c r="D104" s="1" t="s">
        <v>459</v>
      </c>
      <c r="E104" s="1" t="s">
        <v>329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87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88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383</v>
      </c>
      <c r="C109" s="1" t="s">
        <v>280</v>
      </c>
      <c r="D109" s="1" t="s">
        <v>282</v>
      </c>
      <c r="E109" s="2" t="s">
        <v>329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385</v>
      </c>
      <c r="C110" s="1" t="s">
        <v>279</v>
      </c>
      <c r="D110" s="1" t="s">
        <v>282</v>
      </c>
      <c r="E110" s="2" t="s">
        <v>329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87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88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500</v>
      </c>
      <c r="C115" s="1" t="s">
        <v>280</v>
      </c>
      <c r="D115" s="1" t="s">
        <v>281</v>
      </c>
      <c r="E115" s="2" t="s">
        <v>329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403</v>
      </c>
      <c r="C116" s="1" t="s">
        <v>456</v>
      </c>
      <c r="D116" s="1" t="s">
        <v>457</v>
      </c>
      <c r="E116" s="2" t="s">
        <v>329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163</v>
      </c>
      <c r="C117" s="1" t="s">
        <v>164</v>
      </c>
      <c r="D117" s="1" t="s">
        <v>281</v>
      </c>
      <c r="E117" s="1" t="s">
        <v>329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165</v>
      </c>
      <c r="C118" s="1" t="s">
        <v>280</v>
      </c>
      <c r="D118" s="1" t="s">
        <v>281</v>
      </c>
      <c r="E118" s="1" t="s">
        <v>329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166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399</v>
      </c>
      <c r="C119" s="1" t="s">
        <v>280</v>
      </c>
      <c r="D119" s="1" t="s">
        <v>281</v>
      </c>
      <c r="E119" s="1" t="s">
        <v>329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398</v>
      </c>
      <c r="C120" s="1" t="s">
        <v>280</v>
      </c>
      <c r="D120" s="1" t="s">
        <v>281</v>
      </c>
      <c r="E120" s="1" t="s">
        <v>329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87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88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395</v>
      </c>
      <c r="C125" s="1" t="s">
        <v>280</v>
      </c>
      <c r="D125" s="1" t="s">
        <v>283</v>
      </c>
      <c r="E125" s="2" t="s">
        <v>329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396</v>
      </c>
      <c r="C126" s="1" t="s">
        <v>279</v>
      </c>
      <c r="D126" s="1" t="s">
        <v>283</v>
      </c>
      <c r="E126" s="2" t="s">
        <v>329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402</v>
      </c>
      <c r="C127" s="1" t="s">
        <v>280</v>
      </c>
      <c r="D127" s="1" t="s">
        <v>283</v>
      </c>
      <c r="E127" s="2" t="s">
        <v>329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308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445</v>
      </c>
      <c r="C128" s="1" t="s">
        <v>280</v>
      </c>
      <c r="D128" s="1" t="s">
        <v>283</v>
      </c>
      <c r="E128" s="2" t="s">
        <v>329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87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88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219</v>
      </c>
      <c r="C133" s="1" t="s">
        <v>279</v>
      </c>
      <c r="D133" s="1" t="s">
        <v>220</v>
      </c>
      <c r="E133" s="1" t="s">
        <v>329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221</v>
      </c>
      <c r="C134" s="1" t="s">
        <v>279</v>
      </c>
      <c r="D134" s="1" t="s">
        <v>220</v>
      </c>
      <c r="E134" s="1" t="s">
        <v>329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87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88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177</v>
      </c>
      <c r="C138" s="1" t="s">
        <v>164</v>
      </c>
      <c r="D138" s="1" t="s">
        <v>459</v>
      </c>
      <c r="E138" s="1"/>
      <c r="F138" s="1"/>
      <c r="G138" s="1">
        <v>39</v>
      </c>
      <c r="H138" s="1">
        <v>39</v>
      </c>
      <c r="I138" s="1" t="s">
        <v>178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217</v>
      </c>
      <c r="C139" s="1" t="s">
        <v>280</v>
      </c>
      <c r="D139" s="1" t="s">
        <v>457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218</v>
      </c>
      <c r="C140" s="1" t="s">
        <v>280</v>
      </c>
      <c r="D140" s="1" t="s">
        <v>281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2009-10-14T21:12:07Z</cp:lastPrinted>
  <dcterms:created xsi:type="dcterms:W3CDTF">2009-09-25T02:01:59Z</dcterms:created>
  <dcterms:modified xsi:type="dcterms:W3CDTF">2009-10-21T02:18:21Z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