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60" yWindow="44551" windowWidth="1845" windowHeight="15870" firstSheet="1" activeTab="1"/>
  </bookViews>
  <sheets>
    <sheet name="Country Staton Params" sheetId="1" r:id="rId1"/>
    <sheet name="Overall Param usage" sheetId="2" r:id="rId2"/>
    <sheet name="Parameter list" sheetId="3" r:id="rId3"/>
    <sheet name="Ambient (update)" sheetId="4" r:id="rId4"/>
    <sheet name="Health (update)" sheetId="5" r:id="rId5"/>
    <sheet name="Todo" sheetId="6" r:id="rId6"/>
    <sheet name="Monitoring Sites by Country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>
    <definedName name="_xlnm.Print_Area" localSheetId="2">'Parameter list'!$H$1:$I$20</definedName>
  </definedNames>
  <calcPr fullCalcOnLoad="1"/>
</workbook>
</file>

<file path=xl/sharedStrings.xml><?xml version="1.0" encoding="utf-8"?>
<sst xmlns="http://schemas.openxmlformats.org/spreadsheetml/2006/main" count="3974" uniqueCount="556">
  <si>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</si>
  <si>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</si>
  <si>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</si>
  <si>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</si>
  <si>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</si>
  <si>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</si>
  <si>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</si>
  <si>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</si>
  <si>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</si>
  <si>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</si>
  <si>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</si>
  <si>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</si>
  <si>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</si>
  <si>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</si>
  <si>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</si>
  <si>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</si>
  <si>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</si>
  <si>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</si>
  <si>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</si>
  <si>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</si>
  <si>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</si>
  <si>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</si>
  <si>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</si>
  <si>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</si>
  <si>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</si>
  <si>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</si>
  <si>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</si>
  <si>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</si>
  <si>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</si>
  <si>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</si>
  <si>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</si>
  <si>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</si>
  <si>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</si>
  <si>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</si>
  <si>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</si>
  <si>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</si>
  <si>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</si>
  <si>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</si>
  <si>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</si>
  <si>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</si>
  <si>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</si>
  <si>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</si>
  <si>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</si>
  <si>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</si>
  <si>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</si>
  <si>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</si>
  <si>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</si>
  <si>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</si>
  <si>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</si>
  <si>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</si>
  <si>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</si>
  <si>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</si>
  <si>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</si>
  <si>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</si>
  <si>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</si>
  <si>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</si>
  <si>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</si>
  <si>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</si>
  <si>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</si>
  <si>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</si>
  <si>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</si>
  <si>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</si>
  <si>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</si>
  <si>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</si>
  <si>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</si>
  <si>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</si>
  <si>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</si>
  <si>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</si>
  <si>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</si>
  <si>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</si>
  <si>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</si>
  <si>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</si>
  <si>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</si>
  <si>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</si>
  <si>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</si>
  <si>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</si>
  <si>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</si>
  <si>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</si>
  <si>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</si>
  <si>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</si>
  <si>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</si>
  <si>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</si>
  <si>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</si>
  <si>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</si>
  <si>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</si>
  <si>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</si>
  <si>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</si>
  <si>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</si>
  <si>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</si>
  <si>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</si>
  <si>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</si>
  <si>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</si>
  <si>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</si>
  <si>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</si>
  <si>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</si>
  <si>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</si>
  <si>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</si>
  <si>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</si>
  <si>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</si>
  <si>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</si>
  <si>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</si>
  <si>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</si>
  <si>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</si>
  <si>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</si>
  <si>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</si>
  <si>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</si>
  <si>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</si>
  <si>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</si>
  <si>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</si>
  <si>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</si>
  <si>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</si>
  <si>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</si>
  <si>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</si>
  <si>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</si>
  <si>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</si>
  <si>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</si>
  <si>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</si>
  <si>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</si>
  <si>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</si>
  <si>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</si>
  <si>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</si>
  <si>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</si>
  <si>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</si>
  <si>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</si>
  <si>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</si>
  <si>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</si>
  <si>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</si>
  <si>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</si>
  <si>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</si>
  <si>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</si>
  <si>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</si>
  <si>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</si>
  <si>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</si>
  <si>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</si>
  <si>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</si>
  <si>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</si>
  <si>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</si>
  <si>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</si>
  <si>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</si>
  <si>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</si>
  <si>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</si>
  <si>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</si>
  <si>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</si>
  <si>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</si>
  <si>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</si>
  <si>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</si>
  <si>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</si>
  <si>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</si>
  <si>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</si>
  <si>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</si>
  <si>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</si>
  <si>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</si>
  <si>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</si>
  <si>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</si>
  <si>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</si>
  <si>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</si>
  <si>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</si>
  <si>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</si>
  <si>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</si>
  <si>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</si>
  <si>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</si>
  <si>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</si>
  <si>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</si>
  <si>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</si>
  <si>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</si>
  <si>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</si>
  <si>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</si>
  <si>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</si>
  <si>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</si>
  <si>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</si>
  <si>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</si>
  <si>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</si>
  <si>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</si>
  <si>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</si>
  <si>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</si>
  <si>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</si>
  <si>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</si>
  <si>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</si>
  <si>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</si>
  <si>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</si>
  <si>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</si>
  <si>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</si>
  <si>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</si>
  <si>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</si>
  <si>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</si>
  <si>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</si>
  <si>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</si>
  <si>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</si>
  <si>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</si>
  <si>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</si>
  <si>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</si>
  <si>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</si>
  <si>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</si>
  <si>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</si>
  <si>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</si>
  <si>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</si>
  <si>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</si>
  <si>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</si>
  <si>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</si>
  <si>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</si>
  <si>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</si>
  <si>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</si>
  <si>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</si>
  <si>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</si>
  <si>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</si>
  <si>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</si>
  <si>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</si>
  <si>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</si>
  <si>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</si>
  <si>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</si>
  <si>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</si>
  <si>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</si>
  <si>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</si>
  <si>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</si>
  <si>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</si>
  <si>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</si>
  <si>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</si>
  <si>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</si>
  <si>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</si>
  <si>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</si>
  <si>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</si>
  <si>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</si>
  <si>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</si>
  <si>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</si>
  <si>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</si>
  <si>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</si>
  <si>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</si>
  <si>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</si>
  <si>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</si>
  <si>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</si>
  <si>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</si>
  <si>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</si>
  <si>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</si>
  <si>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</si>
  <si>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</si>
  <si>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</si>
  <si>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</si>
  <si>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</si>
  <si>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</si>
  <si>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</si>
  <si>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</si>
  <si>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</si>
  <si>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</si>
  <si>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</si>
  <si>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</si>
  <si>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</si>
  <si>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</si>
  <si>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</si>
  <si>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</si>
  <si>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</si>
  <si>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</si>
  <si>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</si>
  <si>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</si>
  <si>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</si>
  <si>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</si>
  <si>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</si>
  <si>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</si>
  <si>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</si>
  <si>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</si>
  <si>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</si>
  <si>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</si>
  <si>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</si>
  <si>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</si>
  <si>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</si>
  <si>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</si>
  <si>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</si>
  <si>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</si>
  <si>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</si>
  <si>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</si>
  <si>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</si>
  <si>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</si>
  <si>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</si>
  <si>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</si>
  <si>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</si>
  <si>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</si>
  <si>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</si>
  <si>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</si>
  <si>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</si>
  <si>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</si>
  <si>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</si>
  <si>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</si>
  <si>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</si>
  <si>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</si>
  <si>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</si>
  <si>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</si>
  <si>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</si>
  <si>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</si>
  <si>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</si>
  <si>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</si>
  <si>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</si>
  <si>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</si>
  <si>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</si>
  <si>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</si>
  <si>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</si>
  <si>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</si>
  <si>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</si>
  <si>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</si>
  <si>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</si>
  <si>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</si>
  <si>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</si>
  <si>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</si>
  <si>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</si>
  <si>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</si>
  <si>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</si>
  <si>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</si>
  <si>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</si>
  <si>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</si>
  <si>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</si>
  <si>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</si>
  <si>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</si>
  <si>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</si>
  <si>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</si>
  <si>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</si>
  <si>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</si>
  <si>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</si>
  <si>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</si>
  <si>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</si>
  <si>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</si>
  <si>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</si>
  <si>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</si>
  <si>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</si>
  <si>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</si>
  <si>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</si>
  <si>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</si>
  <si>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</si>
  <si>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</si>
  <si>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</si>
  <si>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</si>
  <si>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</si>
  <si>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</si>
  <si>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</si>
  <si>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</si>
  <si>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</si>
  <si>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</si>
  <si>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</si>
  <si>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</si>
  <si>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</si>
  <si>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</si>
  <si>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</si>
  <si>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</si>
  <si>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</si>
  <si>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</si>
  <si>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</si>
  <si>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</si>
  <si>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</si>
  <si>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</si>
  <si>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</si>
  <si>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</si>
  <si>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</si>
  <si>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</si>
  <si>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</si>
  <si>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</si>
  <si>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</si>
  <si>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</si>
  <si>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</si>
  <si>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</si>
  <si>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</si>
  <si>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</si>
  <si>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</si>
  <si>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</si>
  <si>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</si>
  <si>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</si>
  <si>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</si>
  <si>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</si>
  <si>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</si>
  <si>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</si>
  <si>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</si>
  <si>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</si>
  <si>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</si>
  <si>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</si>
  <si>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</si>
  <si>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</si>
  <si>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</si>
  <si>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</si>
  <si>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</si>
  <si>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</si>
  <si>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</si>
  <si>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</si>
  <si>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</si>
  <si>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</si>
  <si>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</si>
  <si>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</si>
  <si>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</si>
  <si>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</si>
  <si>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</si>
  <si>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</si>
  <si>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</si>
  <si>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</si>
  <si>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</si>
  <si>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</si>
  <si>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</si>
  <si>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</si>
  <si>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</si>
  <si>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</si>
  <si>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</si>
  <si>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</si>
  <si>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</si>
  <si>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</si>
  <si>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</si>
  <si>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</si>
  <si>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</si>
  <si>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</si>
  <si>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</si>
  <si>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</si>
  <si>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</si>
  <si>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</si>
  <si>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</si>
  <si>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</si>
  <si>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</si>
  <si>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</si>
  <si>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</si>
  <si>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</si>
  <si>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</si>
  <si>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</si>
  <si>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</si>
  <si>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</si>
  <si>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</si>
  <si>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</si>
  <si>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</si>
  <si>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</si>
  <si>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</si>
  <si>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</si>
  <si>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</si>
  <si>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</si>
  <si>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</si>
  <si>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</si>
  <si>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</si>
  <si>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</si>
  <si>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</si>
  <si>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</si>
  <si>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</si>
  <si>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</si>
  <si>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</si>
  <si>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</si>
  <si>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</si>
  <si>
    <t>West Asia</t>
  </si>
  <si>
    <t>AFRICA</t>
  </si>
  <si>
    <t>Station per million People</t>
  </si>
  <si>
    <t>Oceania/Pacific</t>
  </si>
  <si>
    <t>Russia</t>
  </si>
  <si>
    <t>Ammonia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</si>
  <si>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</si>
  <si>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</si>
  <si>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</si>
  <si>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</si>
  <si>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</si>
  <si>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</si>
  <si>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</si>
  <si>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</si>
  <si>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</si>
  <si>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</si>
  <si>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</si>
  <si>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</si>
  <si>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</si>
  <si>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</si>
  <si>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</si>
  <si>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</si>
  <si>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</si>
  <si>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</si>
  <si>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</si>
  <si>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</si>
  <si>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</si>
  <si>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</si>
  <si>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</si>
  <si>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</si>
  <si>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</si>
  <si>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# of Total Monitors</t>
  </si>
  <si>
    <t>Kyrgyzstan</t>
  </si>
  <si>
    <t>Tajikistan</t>
  </si>
  <si>
    <t>Turkmenistan</t>
  </si>
  <si>
    <t>Uzbekistan</t>
  </si>
  <si>
    <t>Kazakhstan</t>
  </si>
  <si>
    <t>Armenia</t>
  </si>
  <si>
    <t>Central Asia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</si>
  <si>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</si>
  <si>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</si>
  <si>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</si>
  <si>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</si>
  <si>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</si>
  <si>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</si>
  <si>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</si>
  <si>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</si>
  <si>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</si>
  <si>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</si>
  <si>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</si>
  <si>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</si>
  <si>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</si>
  <si>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</si>
  <si>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</si>
  <si>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</si>
  <si>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</si>
  <si>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</si>
  <si>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</si>
  <si>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</si>
  <si>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</si>
  <si>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</si>
  <si>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Western Asia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</si>
  <si>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</si>
  <si>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</si>
  <si>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</si>
  <si>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</si>
  <si>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</si>
  <si>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</si>
  <si>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</si>
  <si>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</si>
  <si>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</si>
  <si>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</si>
  <si>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</si>
  <si>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</si>
  <si>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</si>
  <si>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</si>
  <si>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</si>
  <si>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</si>
  <si>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</si>
  <si>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</si>
  <si>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</si>
  <si>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</si>
  <si>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</si>
  <si>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C. Asia</t>
  </si>
  <si>
    <t xml:space="preserve">W. Asia 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</si>
  <si>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</si>
  <si>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</si>
  <si>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</si>
  <si>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</si>
  <si>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</si>
  <si>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</si>
  <si>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</si>
  <si>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Y?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</si>
  <si>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</si>
  <si>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</si>
  <si>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</si>
  <si>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</si>
  <si>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</si>
  <si>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</si>
  <si>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</si>
  <si>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</si>
  <si>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</si>
  <si>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</si>
  <si>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</si>
  <si>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</si>
  <si>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</si>
  <si>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</si>
  <si>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</si>
  <si>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</si>
  <si>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</si>
  <si>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</si>
  <si>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</si>
  <si>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</si>
  <si>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</si>
  <si>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</si>
  <si>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</si>
  <si>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</si>
  <si>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</si>
  <si>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</si>
  <si>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</si>
  <si>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Models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</si>
</sst>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12"/>
      <name val="Verdana"/>
      <family val="0"/>
    </font>
    <font>
      <sz val="18.75"/>
      <name val="Verdana"/>
      <family val="0"/>
    </font>
    <font>
      <b/>
      <sz val="22.5"/>
      <name val="Verdana"/>
      <family val="0"/>
    </font>
    <font>
      <b/>
      <sz val="18.7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6"/>
      <name val="Verdana"/>
      <family val="0"/>
    </font>
    <font>
      <sz val="5"/>
      <name val="Verdana"/>
      <family val="0"/>
    </font>
    <font>
      <sz val="14.25"/>
      <name val="Verdana"/>
      <family val="0"/>
    </font>
    <font>
      <b/>
      <sz val="14.75"/>
      <name val="Verdana"/>
      <family val="0"/>
    </font>
    <font>
      <sz val="4.25"/>
      <name val="Verdana"/>
      <family val="0"/>
    </font>
    <font>
      <sz val="13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4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3" fillId="0" borderId="0" xfId="21" applyNumberFormat="1" applyFont="1" applyAlignment="1">
      <alignment horizontal="right"/>
      <protection/>
    </xf>
    <xf numFmtId="3" fontId="14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2" fillId="0" borderId="0" xfId="21" applyFont="1">
      <alignment/>
      <protection/>
    </xf>
    <xf numFmtId="2" fontId="2" fillId="0" borderId="0" xfId="21" applyNumberFormat="1" applyAlignment="1">
      <alignment horizontal="center"/>
      <protection/>
    </xf>
    <xf numFmtId="2" fontId="2" fillId="0" borderId="0" xfId="21" applyNumberFormat="1">
      <alignment/>
      <protection/>
    </xf>
    <xf numFmtId="2" fontId="0" fillId="0" borderId="0" xfId="21" applyNumberFormat="1" applyFont="1" applyAlignment="1">
      <alignment horizontal="left"/>
      <protection/>
    </xf>
    <xf numFmtId="0" fontId="21" fillId="0" borderId="0" xfId="21" applyFont="1">
      <alignment/>
      <protection/>
    </xf>
    <xf numFmtId="2" fontId="21" fillId="0" borderId="0" xfId="21" applyNumberFormat="1" applyFont="1">
      <alignment/>
      <protection/>
    </xf>
    <xf numFmtId="0" fontId="9" fillId="0" borderId="0" xfId="21" applyFont="1" applyAlignment="1">
      <alignment horizontal="left"/>
      <protection/>
    </xf>
    <xf numFmtId="3" fontId="21" fillId="0" borderId="0" xfId="21" applyNumberFormat="1" applyFont="1">
      <alignment/>
      <protection/>
    </xf>
    <xf numFmtId="2" fontId="9" fillId="0" borderId="0" xfId="21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9" fillId="0" borderId="0" xfId="0" applyNumberFormat="1" applyFont="1" applyAlignment="1">
      <alignment/>
    </xf>
    <xf numFmtId="0" fontId="21" fillId="0" borderId="0" xfId="21" applyFont="1">
      <alignment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2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Params'!$AR$3:$AR$18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025"/>
          <c:w val="0.91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usage'!$V$1:$AM$1</c:f>
              <c:strCache/>
            </c:strRef>
          </c:cat>
          <c:val>
            <c:numRef>
              <c:f>'Overall Param usage'!$V$62:$AM$62</c:f>
              <c:numCache/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usage'!$V$77:$AD$77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usage'!$V$78:$AD$78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usage'!$V$79:$AD$79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usage'!$V$80:$AD$80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Pollutant Mix: N. America
15 Documents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9725"/>
          <c:w val="0.6945"/>
          <c:h val="0.638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usage'!$V$79:$AD$79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3515"/>
          <c:w val="0.51225"/>
          <c:h val="0.551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usage'!$V$84:$AD$84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3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/>
            </c:strRef>
          </c:cat>
          <c:val>
            <c:numRef>
              <c:f>'Parameter list'!$B$2:$B$51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Params'!$AS$2</c:f>
              <c:strCache>
                <c:ptCount val="1"/>
                <c:pt idx="0">
                  <c:v>East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Params'!$AS$3:$AS$18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75"/>
          <c:w val="0.969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/>
            </c:strRef>
          </c:cat>
          <c:val>
            <c:numRef>
              <c:f>'Parameter list'!$I$2:$I$18</c:f>
              <c:numCache/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/>
            </c:strRef>
          </c:cat>
          <c:val>
            <c:numRef>
              <c:f>'Health (update)'!$Q$2:$Q$7</c:f>
              <c:numCache/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/>
            </c:strRef>
          </c:cat>
          <c:val>
            <c:numRef>
              <c:f>'Monitoring Sites by Country'!$E$2:$E$8</c:f>
              <c:numCache/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Params'!$AT$2</c:f>
              <c:strCache>
                <c:ptCount val="1"/>
                <c:pt idx="0">
                  <c:v>Africa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Params'!$AT$3:$AT$18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usage'!$V$1:$AL$1</c:f>
              <c:strCache>
                <c:ptCount val="1"/>
                <c:pt idx="0">
                  <c:v>SO2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/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/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/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/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/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/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/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78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Params'!$AU$2</c:f>
              <c:strCache>
                <c:ptCount val="1"/>
                <c:pt idx="0">
                  <c:v>N. America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Params'!$AU$3:$AU$18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Params'!$AV$2</c:f>
              <c:strCache>
                <c:ptCount val="1"/>
                <c:pt idx="0">
                  <c:v>C.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Params'!$AV$3:$AV$18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Params'!$AW$2</c:f>
              <c:strCache>
                <c:ptCount val="1"/>
                <c:pt idx="0">
                  <c:v>W. Asia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Params'!$AW$3:$AW$18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15"/>
          <c:w val="0.945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usage'!$V$1:$BG$1</c:f>
              <c:strCache/>
            </c:strRef>
          </c:cat>
          <c:val>
            <c:numRef>
              <c:f>'Overall Param usage'!$V$62:$BF$62</c:f>
              <c:numCache/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9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usage'!$C$77:$C$82</c:f>
              <c:strCache/>
            </c:strRef>
          </c:cat>
          <c:val>
            <c:numRef>
              <c:f>'Overall Param usage'!$E$77:$E$82</c:f>
              <c:numCache/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Type 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075"/>
          <c:w val="0.920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/>
            </c:strRef>
          </c:cat>
          <c:val>
            <c:numRef>
              <c:f>'Overall Param usage'!$F$83:$I$83</c:f>
              <c:numCache/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20</xdr:row>
      <xdr:rowOff>9525</xdr:rowOff>
    </xdr:from>
    <xdr:to>
      <xdr:col>50</xdr:col>
      <xdr:colOff>142875</xdr:colOff>
      <xdr:row>43</xdr:row>
      <xdr:rowOff>38100</xdr:rowOff>
    </xdr:to>
    <xdr:graphicFrame>
      <xdr:nvGraphicFramePr>
        <xdr:cNvPr id="1" name="Chart 9"/>
        <xdr:cNvGraphicFramePr/>
      </xdr:nvGraphicFramePr>
      <xdr:xfrm>
        <a:off x="22107525" y="3248025"/>
        <a:ext cx="6457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485775</xdr:colOff>
      <xdr:row>20</xdr:row>
      <xdr:rowOff>104775</xdr:rowOff>
    </xdr:from>
    <xdr:to>
      <xdr:col>80</xdr:col>
      <xdr:colOff>9525</xdr:colOff>
      <xdr:row>43</xdr:row>
      <xdr:rowOff>133350</xdr:rowOff>
    </xdr:to>
    <xdr:graphicFrame>
      <xdr:nvGraphicFramePr>
        <xdr:cNvPr id="2" name="Chart 11"/>
        <xdr:cNvGraphicFramePr/>
      </xdr:nvGraphicFramePr>
      <xdr:xfrm>
        <a:off x="37976175" y="3343275"/>
        <a:ext cx="6457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238125</xdr:colOff>
      <xdr:row>19</xdr:row>
      <xdr:rowOff>152400</xdr:rowOff>
    </xdr:from>
    <xdr:to>
      <xdr:col>62</xdr:col>
      <xdr:colOff>304800</xdr:colOff>
      <xdr:row>43</xdr:row>
      <xdr:rowOff>9525</xdr:rowOff>
    </xdr:to>
    <xdr:graphicFrame>
      <xdr:nvGraphicFramePr>
        <xdr:cNvPr id="3" name="Chart 12"/>
        <xdr:cNvGraphicFramePr/>
      </xdr:nvGraphicFramePr>
      <xdr:xfrm>
        <a:off x="28660725" y="3228975"/>
        <a:ext cx="64674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104775</xdr:colOff>
      <xdr:row>44</xdr:row>
      <xdr:rowOff>0</xdr:rowOff>
    </xdr:from>
    <xdr:to>
      <xdr:col>50</xdr:col>
      <xdr:colOff>152400</xdr:colOff>
      <xdr:row>67</xdr:row>
      <xdr:rowOff>9525</xdr:rowOff>
    </xdr:to>
    <xdr:graphicFrame>
      <xdr:nvGraphicFramePr>
        <xdr:cNvPr id="4" name="Chart 13"/>
        <xdr:cNvGraphicFramePr/>
      </xdr:nvGraphicFramePr>
      <xdr:xfrm>
        <a:off x="22126575" y="7115175"/>
        <a:ext cx="64484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266700</xdr:colOff>
      <xdr:row>44</xdr:row>
      <xdr:rowOff>57150</xdr:rowOff>
    </xdr:from>
    <xdr:to>
      <xdr:col>62</xdr:col>
      <xdr:colOff>323850</xdr:colOff>
      <xdr:row>67</xdr:row>
      <xdr:rowOff>66675</xdr:rowOff>
    </xdr:to>
    <xdr:graphicFrame>
      <xdr:nvGraphicFramePr>
        <xdr:cNvPr id="5" name="Chart 14"/>
        <xdr:cNvGraphicFramePr/>
      </xdr:nvGraphicFramePr>
      <xdr:xfrm>
        <a:off x="28689300" y="7172325"/>
        <a:ext cx="64579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504825</xdr:colOff>
      <xdr:row>44</xdr:row>
      <xdr:rowOff>85725</xdr:rowOff>
    </xdr:from>
    <xdr:to>
      <xdr:col>80</xdr:col>
      <xdr:colOff>19050</xdr:colOff>
      <xdr:row>67</xdr:row>
      <xdr:rowOff>104775</xdr:rowOff>
    </xdr:to>
    <xdr:graphicFrame>
      <xdr:nvGraphicFramePr>
        <xdr:cNvPr id="6" name="Chart 15"/>
        <xdr:cNvGraphicFramePr/>
      </xdr:nvGraphicFramePr>
      <xdr:xfrm>
        <a:off x="37995225" y="7200900"/>
        <a:ext cx="644842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352425</xdr:colOff>
      <xdr:row>1</xdr:row>
      <xdr:rowOff>152400</xdr:rowOff>
    </xdr:from>
    <xdr:to>
      <xdr:col>72</xdr:col>
      <xdr:colOff>247650</xdr:colOff>
      <xdr:row>47</xdr:row>
      <xdr:rowOff>57150</xdr:rowOff>
    </xdr:to>
    <xdr:graphicFrame>
      <xdr:nvGraphicFramePr>
        <xdr:cNvPr id="1" name="Shape 1"/>
        <xdr:cNvGraphicFramePr/>
      </xdr:nvGraphicFramePr>
      <xdr:xfrm>
        <a:off x="42376725" y="314325"/>
        <a:ext cx="114776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84</xdr:row>
      <xdr:rowOff>152400</xdr:rowOff>
    </xdr:from>
    <xdr:to>
      <xdr:col>10</xdr:col>
      <xdr:colOff>19050</xdr:colOff>
      <xdr:row>108</xdr:row>
      <xdr:rowOff>133350</xdr:rowOff>
    </xdr:to>
    <xdr:graphicFrame>
      <xdr:nvGraphicFramePr>
        <xdr:cNvPr id="2" name="Chart 4"/>
        <xdr:cNvGraphicFramePr/>
      </xdr:nvGraphicFramePr>
      <xdr:xfrm>
        <a:off x="4476750" y="13754100"/>
        <a:ext cx="4800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84</xdr:row>
      <xdr:rowOff>133350</xdr:rowOff>
    </xdr:from>
    <xdr:to>
      <xdr:col>17</xdr:col>
      <xdr:colOff>57150</xdr:colOff>
      <xdr:row>108</xdr:row>
      <xdr:rowOff>123825</xdr:rowOff>
    </xdr:to>
    <xdr:graphicFrame>
      <xdr:nvGraphicFramePr>
        <xdr:cNvPr id="3" name="Chart 5"/>
        <xdr:cNvGraphicFramePr/>
      </xdr:nvGraphicFramePr>
      <xdr:xfrm>
        <a:off x="9296400" y="13735050"/>
        <a:ext cx="56197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84</xdr:row>
      <xdr:rowOff>123825</xdr:rowOff>
    </xdr:from>
    <xdr:to>
      <xdr:col>24</xdr:col>
      <xdr:colOff>104775</xdr:colOff>
      <xdr:row>108</xdr:row>
      <xdr:rowOff>104775</xdr:rowOff>
    </xdr:to>
    <xdr:graphicFrame>
      <xdr:nvGraphicFramePr>
        <xdr:cNvPr id="4" name="Chart 6"/>
        <xdr:cNvGraphicFramePr/>
      </xdr:nvGraphicFramePr>
      <xdr:xfrm>
        <a:off x="14859000" y="13725525"/>
        <a:ext cx="5705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155</xdr:row>
      <xdr:rowOff>66675</xdr:rowOff>
    </xdr:from>
    <xdr:to>
      <xdr:col>14</xdr:col>
      <xdr:colOff>104775</xdr:colOff>
      <xdr:row>179</xdr:row>
      <xdr:rowOff>9525</xdr:rowOff>
    </xdr:to>
    <xdr:graphicFrame>
      <xdr:nvGraphicFramePr>
        <xdr:cNvPr id="5" name="Chart 8"/>
        <xdr:cNvGraphicFramePr/>
      </xdr:nvGraphicFramePr>
      <xdr:xfrm>
        <a:off x="7820025" y="25165050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238125</xdr:colOff>
      <xdr:row>155</xdr:row>
      <xdr:rowOff>123825</xdr:rowOff>
    </xdr:from>
    <xdr:to>
      <xdr:col>21</xdr:col>
      <xdr:colOff>114300</xdr:colOff>
      <xdr:row>179</xdr:row>
      <xdr:rowOff>85725</xdr:rowOff>
    </xdr:to>
    <xdr:graphicFrame>
      <xdr:nvGraphicFramePr>
        <xdr:cNvPr id="6" name="Chart 9"/>
        <xdr:cNvGraphicFramePr/>
      </xdr:nvGraphicFramePr>
      <xdr:xfrm>
        <a:off x="12696825" y="2522220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155</xdr:row>
      <xdr:rowOff>152400</xdr:rowOff>
    </xdr:from>
    <xdr:to>
      <xdr:col>27</xdr:col>
      <xdr:colOff>409575</xdr:colOff>
      <xdr:row>179</xdr:row>
      <xdr:rowOff>123825</xdr:rowOff>
    </xdr:to>
    <xdr:graphicFrame>
      <xdr:nvGraphicFramePr>
        <xdr:cNvPr id="7" name="Chart 10"/>
        <xdr:cNvGraphicFramePr/>
      </xdr:nvGraphicFramePr>
      <xdr:xfrm>
        <a:off x="18249900" y="25250775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155</xdr:row>
      <xdr:rowOff>152400</xdr:rowOff>
    </xdr:from>
    <xdr:to>
      <xdr:col>33</xdr:col>
      <xdr:colOff>247650</xdr:colOff>
      <xdr:row>179</xdr:row>
      <xdr:rowOff>133350</xdr:rowOff>
    </xdr:to>
    <xdr:graphicFrame>
      <xdr:nvGraphicFramePr>
        <xdr:cNvPr id="8" name="Chart 11"/>
        <xdr:cNvGraphicFramePr/>
      </xdr:nvGraphicFramePr>
      <xdr:xfrm>
        <a:off x="23402925" y="25250775"/>
        <a:ext cx="450532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112</xdr:row>
      <xdr:rowOff>0</xdr:rowOff>
    </xdr:from>
    <xdr:to>
      <xdr:col>14</xdr:col>
      <xdr:colOff>485775</xdr:colOff>
      <xdr:row>135</xdr:row>
      <xdr:rowOff>152400</xdr:rowOff>
    </xdr:to>
    <xdr:graphicFrame>
      <xdr:nvGraphicFramePr>
        <xdr:cNvPr id="9" name="Chart 12"/>
        <xdr:cNvGraphicFramePr/>
      </xdr:nvGraphicFramePr>
      <xdr:xfrm>
        <a:off x="8181975" y="18135600"/>
        <a:ext cx="47625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276225</xdr:colOff>
      <xdr:row>156</xdr:row>
      <xdr:rowOff>0</xdr:rowOff>
    </xdr:from>
    <xdr:to>
      <xdr:col>47</xdr:col>
      <xdr:colOff>9525</xdr:colOff>
      <xdr:row>179</xdr:row>
      <xdr:rowOff>152400</xdr:rowOff>
    </xdr:to>
    <xdr:graphicFrame>
      <xdr:nvGraphicFramePr>
        <xdr:cNvPr id="10" name="Chart 13"/>
        <xdr:cNvGraphicFramePr/>
      </xdr:nvGraphicFramePr>
      <xdr:xfrm>
        <a:off x="33537525" y="25260300"/>
        <a:ext cx="495300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142875</xdr:colOff>
      <xdr:row>112</xdr:row>
      <xdr:rowOff>38100</xdr:rowOff>
    </xdr:from>
    <xdr:to>
      <xdr:col>22</xdr:col>
      <xdr:colOff>66675</xdr:colOff>
      <xdr:row>136</xdr:row>
      <xdr:rowOff>0</xdr:rowOff>
    </xdr:to>
    <xdr:graphicFrame>
      <xdr:nvGraphicFramePr>
        <xdr:cNvPr id="11" name="Chart 14"/>
        <xdr:cNvGraphicFramePr/>
      </xdr:nvGraphicFramePr>
      <xdr:xfrm>
        <a:off x="13401675" y="18173700"/>
        <a:ext cx="552450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390525</xdr:colOff>
      <xdr:row>155</xdr:row>
      <xdr:rowOff>133350</xdr:rowOff>
    </xdr:from>
    <xdr:to>
      <xdr:col>40</xdr:col>
      <xdr:colOff>133350</xdr:colOff>
      <xdr:row>179</xdr:row>
      <xdr:rowOff>133350</xdr:rowOff>
    </xdr:to>
    <xdr:graphicFrame>
      <xdr:nvGraphicFramePr>
        <xdr:cNvPr id="12" name="Chart 15"/>
        <xdr:cNvGraphicFramePr/>
      </xdr:nvGraphicFramePr>
      <xdr:xfrm>
        <a:off x="28051125" y="25231725"/>
        <a:ext cx="5343525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16</xdr:row>
      <xdr:rowOff>57150</xdr:rowOff>
    </xdr:from>
    <xdr:to>
      <xdr:col>17</xdr:col>
      <xdr:colOff>123825</xdr:colOff>
      <xdr:row>47</xdr:row>
      <xdr:rowOff>104775</xdr:rowOff>
    </xdr:to>
    <xdr:graphicFrame>
      <xdr:nvGraphicFramePr>
        <xdr:cNvPr id="2" name="Shape 2"/>
        <xdr:cNvGraphicFramePr/>
      </xdr:nvGraphicFramePr>
      <xdr:xfrm>
        <a:off x="4181475" y="2647950"/>
        <a:ext cx="66389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52</xdr:row>
      <xdr:rowOff>9525</xdr:rowOff>
    </xdr:from>
    <xdr:to>
      <xdr:col>13</xdr:col>
      <xdr:colOff>114300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2362200" y="8429625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6.xml" /><Relationship Id="rId10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workbookViewId="0" topLeftCell="A1">
      <pane xSplit="4" ySplit="2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2" sqref="P2"/>
    </sheetView>
  </sheetViews>
  <sheetFormatPr defaultColWidth="9.140625" defaultRowHeight="12.75"/>
  <cols>
    <col min="1" max="3" width="8.00390625" style="23" customWidth="1"/>
    <col min="4" max="5" width="16.00390625" style="23" customWidth="1"/>
    <col min="6" max="17" width="8.00390625" style="23" customWidth="1"/>
    <col min="18" max="19" width="9.140625" style="23" customWidth="1"/>
    <col min="20" max="20" width="8.00390625" style="23" customWidth="1"/>
    <col min="21" max="22" width="9.140625" style="23" customWidth="1"/>
    <col min="23" max="23" width="9.140625" style="42" customWidth="1"/>
    <col min="24" max="34" width="8.00390625" style="42" customWidth="1"/>
    <col min="35" max="38" width="9.140625" style="42" customWidth="1"/>
    <col min="39" max="16384" width="8.00390625" style="23" customWidth="1"/>
  </cols>
  <sheetData>
    <row r="1" spans="6:38" ht="12.75">
      <c r="F1" s="58" t="s">
        <v>424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4"/>
      <c r="S1" s="24"/>
      <c r="W1" s="59" t="s">
        <v>425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41"/>
      <c r="AJ1" s="41"/>
      <c r="AK1" s="41"/>
      <c r="AL1" s="41"/>
    </row>
    <row r="2" spans="1:49" s="44" customFormat="1" ht="12.75">
      <c r="A2" s="44" t="s">
        <v>14</v>
      </c>
      <c r="B2" s="44" t="s">
        <v>194</v>
      </c>
      <c r="C2" s="44" t="s">
        <v>426</v>
      </c>
      <c r="D2" s="44" t="s">
        <v>16</v>
      </c>
      <c r="E2" s="44" t="s">
        <v>466</v>
      </c>
      <c r="F2" s="44" t="s">
        <v>451</v>
      </c>
      <c r="G2" s="44" t="s">
        <v>452</v>
      </c>
      <c r="H2" s="44" t="s">
        <v>427</v>
      </c>
      <c r="I2" s="44" t="s">
        <v>450</v>
      </c>
      <c r="J2" s="44" t="s">
        <v>448</v>
      </c>
      <c r="K2" s="44" t="s">
        <v>428</v>
      </c>
      <c r="L2" s="44" t="s">
        <v>296</v>
      </c>
      <c r="M2" s="44" t="s">
        <v>429</v>
      </c>
      <c r="N2" s="44" t="s">
        <v>302</v>
      </c>
      <c r="O2" s="44" t="s">
        <v>453</v>
      </c>
      <c r="P2" s="44" t="s">
        <v>430</v>
      </c>
      <c r="Q2" s="44" t="s">
        <v>431</v>
      </c>
      <c r="R2" s="44" t="s">
        <v>324</v>
      </c>
      <c r="S2" s="5" t="s">
        <v>440</v>
      </c>
      <c r="T2" s="5" t="s">
        <v>441</v>
      </c>
      <c r="U2" s="5" t="s">
        <v>459</v>
      </c>
      <c r="V2" s="5"/>
      <c r="W2" s="45" t="s">
        <v>451</v>
      </c>
      <c r="X2" s="45" t="s">
        <v>452</v>
      </c>
      <c r="Y2" s="45" t="s">
        <v>427</v>
      </c>
      <c r="Z2" s="45" t="s">
        <v>450</v>
      </c>
      <c r="AA2" s="45" t="s">
        <v>448</v>
      </c>
      <c r="AB2" s="45" t="s">
        <v>428</v>
      </c>
      <c r="AC2" s="45" t="s">
        <v>296</v>
      </c>
      <c r="AD2" s="45" t="s">
        <v>429</v>
      </c>
      <c r="AE2" s="45" t="s">
        <v>302</v>
      </c>
      <c r="AF2" s="45" t="s">
        <v>453</v>
      </c>
      <c r="AG2" s="45" t="s">
        <v>430</v>
      </c>
      <c r="AH2" s="45" t="s">
        <v>431</v>
      </c>
      <c r="AI2" s="44" t="s">
        <v>324</v>
      </c>
      <c r="AJ2" s="5" t="s">
        <v>440</v>
      </c>
      <c r="AK2" s="5" t="s">
        <v>441</v>
      </c>
      <c r="AL2" s="5" t="s">
        <v>459</v>
      </c>
      <c r="AN2" s="44" t="s">
        <v>432</v>
      </c>
      <c r="AO2" s="44" t="s">
        <v>433</v>
      </c>
      <c r="AQ2" s="45" t="s">
        <v>460</v>
      </c>
      <c r="AR2" s="45" t="s">
        <v>21</v>
      </c>
      <c r="AS2" s="45" t="s">
        <v>421</v>
      </c>
      <c r="AT2" s="45" t="s">
        <v>208</v>
      </c>
      <c r="AU2" s="45" t="s">
        <v>199</v>
      </c>
      <c r="AV2" s="44" t="s">
        <v>518</v>
      </c>
      <c r="AW2" s="44" t="s">
        <v>519</v>
      </c>
    </row>
    <row r="3" spans="1:49" ht="12.75">
      <c r="A3" s="25" t="s">
        <v>32</v>
      </c>
      <c r="B3" s="25" t="s">
        <v>21</v>
      </c>
      <c r="C3" s="25">
        <v>2005</v>
      </c>
      <c r="D3" s="26">
        <v>8205533</v>
      </c>
      <c r="E3" s="26"/>
      <c r="F3" s="23">
        <v>114</v>
      </c>
      <c r="G3" s="23">
        <v>152</v>
      </c>
      <c r="H3" s="23">
        <v>152</v>
      </c>
      <c r="I3" s="23">
        <v>128</v>
      </c>
      <c r="J3" s="23">
        <v>9</v>
      </c>
      <c r="K3" s="23">
        <v>18</v>
      </c>
      <c r="L3" s="23">
        <v>42</v>
      </c>
      <c r="M3" s="23">
        <v>23</v>
      </c>
      <c r="N3" s="23">
        <v>116</v>
      </c>
      <c r="O3" s="23">
        <v>2</v>
      </c>
      <c r="P3" s="23">
        <v>20</v>
      </c>
      <c r="Q3" s="23">
        <v>19</v>
      </c>
      <c r="W3" s="43">
        <f aca="true" t="shared" si="0" ref="W3:AK3">F3/$D3*10^6</f>
        <v>13.893064594341404</v>
      </c>
      <c r="X3" s="43">
        <f t="shared" si="0"/>
        <v>18.52408612578854</v>
      </c>
      <c r="Y3" s="43">
        <f t="shared" si="0"/>
        <v>18.52408612578854</v>
      </c>
      <c r="Z3" s="43">
        <f t="shared" si="0"/>
        <v>15.599230421716664</v>
      </c>
      <c r="AA3" s="43">
        <f t="shared" si="0"/>
        <v>1.0968208890269528</v>
      </c>
      <c r="AB3" s="43">
        <f t="shared" si="0"/>
        <v>2.1936417780539057</v>
      </c>
      <c r="AC3" s="43">
        <f t="shared" si="0"/>
        <v>5.118497482125781</v>
      </c>
      <c r="AD3" s="43">
        <f t="shared" si="0"/>
        <v>2.802986716402213</v>
      </c>
      <c r="AE3" s="43">
        <f t="shared" si="0"/>
        <v>14.136802569680727</v>
      </c>
      <c r="AF3" s="43">
        <f t="shared" si="0"/>
        <v>0.24373797533932287</v>
      </c>
      <c r="AG3" s="43">
        <f t="shared" si="0"/>
        <v>2.4373797533932287</v>
      </c>
      <c r="AH3" s="43">
        <f t="shared" si="0"/>
        <v>2.3155107657235674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/>
      <c r="AM3" s="25"/>
      <c r="AN3" s="23" t="s">
        <v>434</v>
      </c>
      <c r="AO3" s="6" t="s">
        <v>64</v>
      </c>
      <c r="AQ3" s="45" t="s">
        <v>451</v>
      </c>
      <c r="AR3" s="42">
        <v>3.915381011211235</v>
      </c>
      <c r="AS3" s="42">
        <v>0.9557531388277344</v>
      </c>
      <c r="AT3" s="42">
        <v>0.4004511959710733</v>
      </c>
      <c r="AU3" s="42">
        <v>8.096544620144606</v>
      </c>
      <c r="AV3" s="23">
        <v>0.02900626199753383</v>
      </c>
      <c r="AW3" s="23">
        <v>0.12568861845801602</v>
      </c>
    </row>
    <row r="4" spans="1:49" ht="12.75">
      <c r="A4" s="25" t="s">
        <v>34</v>
      </c>
      <c r="B4" s="25" t="s">
        <v>21</v>
      </c>
      <c r="C4" s="25">
        <v>2005</v>
      </c>
      <c r="D4" s="26">
        <v>10403951</v>
      </c>
      <c r="E4" s="26"/>
      <c r="F4" s="23">
        <v>60</v>
      </c>
      <c r="G4" s="23">
        <v>66</v>
      </c>
      <c r="H4" s="23">
        <v>66</v>
      </c>
      <c r="I4" s="23">
        <v>49</v>
      </c>
      <c r="J4" s="23">
        <v>12</v>
      </c>
      <c r="K4" s="23">
        <v>44</v>
      </c>
      <c r="L4" s="23">
        <v>17</v>
      </c>
      <c r="M4" s="23">
        <v>38</v>
      </c>
      <c r="N4" s="23">
        <v>38</v>
      </c>
      <c r="O4" s="23">
        <v>0</v>
      </c>
      <c r="P4" s="23">
        <v>44</v>
      </c>
      <c r="Q4" s="23">
        <v>10</v>
      </c>
      <c r="W4" s="43">
        <f aca="true" t="shared" si="1" ref="W4:W35">F4/$D4*10^6</f>
        <v>5.767039848611359</v>
      </c>
      <c r="X4" s="43">
        <f aca="true" t="shared" si="2" ref="X4:X35">G4/$D4*10^6</f>
        <v>6.343743833472495</v>
      </c>
      <c r="Y4" s="43">
        <f aca="true" t="shared" si="3" ref="Y4:Y35">H4/$D4*10^6</f>
        <v>6.343743833472495</v>
      </c>
      <c r="Z4" s="43">
        <f aca="true" t="shared" si="4" ref="Z4:Z35">I4/$D4*10^6</f>
        <v>4.709749209699277</v>
      </c>
      <c r="AA4" s="43">
        <f aca="true" t="shared" si="5" ref="AA4:AA35">J4/$D4*10^6</f>
        <v>1.1534079697222719</v>
      </c>
      <c r="AB4" s="43">
        <f aca="true" t="shared" si="6" ref="AB4:AB35">K4/$D4*10^6</f>
        <v>4.22916255564833</v>
      </c>
      <c r="AC4" s="43">
        <f aca="true" t="shared" si="7" ref="AC4:AC35">L4/$D4*10^6</f>
        <v>1.6339946237732186</v>
      </c>
      <c r="AD4" s="43">
        <f aca="true" t="shared" si="8" ref="AD4:AD35">M4/$D4*10^6</f>
        <v>3.652458570787194</v>
      </c>
      <c r="AE4" s="43">
        <f aca="true" t="shared" si="9" ref="AE4:AE35">N4/$D4*10^6</f>
        <v>3.652458570787194</v>
      </c>
      <c r="AF4" s="43">
        <f aca="true" t="shared" si="10" ref="AF4:AF35">O4/$D4*10^6</f>
        <v>0</v>
      </c>
      <c r="AG4" s="43">
        <f aca="true" t="shared" si="11" ref="AG4:AG35">P4/$D4*10^6</f>
        <v>4.22916255564833</v>
      </c>
      <c r="AH4" s="43">
        <f aca="true" t="shared" si="12" ref="AH4:AH35">Q4/$D4*10^6</f>
        <v>0.9611733081018932</v>
      </c>
      <c r="AI4" s="43">
        <f aca="true" t="shared" si="13" ref="AI4:AI35">R4/$D4*10^6</f>
        <v>0</v>
      </c>
      <c r="AJ4" s="43">
        <f aca="true" t="shared" si="14" ref="AJ4:AJ35">S4/$D4*10^6</f>
        <v>0</v>
      </c>
      <c r="AK4" s="43">
        <f aca="true" t="shared" si="15" ref="AK4:AK35">T4/$D4*10^6</f>
        <v>0</v>
      </c>
      <c r="AL4" s="43"/>
      <c r="AN4" s="23" t="s">
        <v>434</v>
      </c>
      <c r="AO4" s="6" t="s">
        <v>64</v>
      </c>
      <c r="AQ4" s="45" t="s">
        <v>452</v>
      </c>
      <c r="AR4" s="42">
        <v>5.113530391691176</v>
      </c>
      <c r="AS4" s="42">
        <v>0.7864136761954986</v>
      </c>
      <c r="AT4" s="42">
        <v>0.11613084683161126</v>
      </c>
      <c r="AU4" s="42">
        <v>7.805865028700585</v>
      </c>
      <c r="AV4" s="23">
        <v>0.28039386597616034</v>
      </c>
      <c r="AW4" s="23">
        <v>0.035689360796720596</v>
      </c>
    </row>
    <row r="5" spans="1:49" ht="12.75">
      <c r="A5" s="25" t="s">
        <v>33</v>
      </c>
      <c r="B5" s="25" t="s">
        <v>21</v>
      </c>
      <c r="C5" s="25">
        <v>2005</v>
      </c>
      <c r="D5" s="27">
        <v>3989018</v>
      </c>
      <c r="E5" s="27"/>
      <c r="F5" s="23">
        <v>4</v>
      </c>
      <c r="G5" s="23">
        <v>2</v>
      </c>
      <c r="H5" s="23">
        <v>2</v>
      </c>
      <c r="I5" s="23">
        <v>2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W5" s="43">
        <f t="shared" si="1"/>
        <v>1.0027530585221727</v>
      </c>
      <c r="X5" s="43">
        <f t="shared" si="2"/>
        <v>0.5013765292610863</v>
      </c>
      <c r="Y5" s="43">
        <f t="shared" si="3"/>
        <v>0.5013765292610863</v>
      </c>
      <c r="Z5" s="43">
        <f t="shared" si="4"/>
        <v>0.5013765292610863</v>
      </c>
      <c r="AA5" s="43">
        <f t="shared" si="5"/>
        <v>0</v>
      </c>
      <c r="AB5" s="43">
        <f t="shared" si="6"/>
        <v>0</v>
      </c>
      <c r="AC5" s="43">
        <f t="shared" si="7"/>
        <v>0.25068826463054317</v>
      </c>
      <c r="AD5" s="43">
        <f t="shared" si="8"/>
        <v>0</v>
      </c>
      <c r="AE5" s="43">
        <f t="shared" si="9"/>
        <v>0.25068826463054317</v>
      </c>
      <c r="AF5" s="43">
        <f t="shared" si="10"/>
        <v>0</v>
      </c>
      <c r="AG5" s="43">
        <f t="shared" si="11"/>
        <v>0</v>
      </c>
      <c r="AH5" s="43">
        <f t="shared" si="12"/>
        <v>0</v>
      </c>
      <c r="AI5" s="43">
        <f t="shared" si="13"/>
        <v>0</v>
      </c>
      <c r="AJ5" s="43">
        <f t="shared" si="14"/>
        <v>0</v>
      </c>
      <c r="AK5" s="43">
        <f t="shared" si="15"/>
        <v>0</v>
      </c>
      <c r="AL5" s="43"/>
      <c r="AN5" s="23" t="s">
        <v>434</v>
      </c>
      <c r="AO5" s="6" t="s">
        <v>64</v>
      </c>
      <c r="AQ5" s="45" t="s">
        <v>427</v>
      </c>
      <c r="AR5" s="42">
        <v>3.7072609077837133</v>
      </c>
      <c r="AS5" s="42">
        <v>0.16933946263223565</v>
      </c>
      <c r="AT5" s="42">
        <v>0.28532147712938977</v>
      </c>
      <c r="AU5" s="42">
        <v>7.3653736478200305</v>
      </c>
      <c r="AV5" s="23">
        <v>0</v>
      </c>
      <c r="AW5" s="23">
        <v>0.09310268033927113</v>
      </c>
    </row>
    <row r="6" spans="1:49" ht="12.75">
      <c r="A6" s="25" t="s">
        <v>35</v>
      </c>
      <c r="B6" s="25" t="s">
        <v>21</v>
      </c>
      <c r="C6" s="25">
        <v>2005</v>
      </c>
      <c r="D6" s="26">
        <v>7262675</v>
      </c>
      <c r="E6" s="26"/>
      <c r="F6" s="23">
        <v>16</v>
      </c>
      <c r="G6" s="23">
        <v>15</v>
      </c>
      <c r="H6" s="23">
        <v>15</v>
      </c>
      <c r="I6" s="23">
        <v>38</v>
      </c>
      <c r="J6" s="23">
        <v>4</v>
      </c>
      <c r="K6" s="23">
        <v>18</v>
      </c>
      <c r="L6" s="23">
        <v>12</v>
      </c>
      <c r="M6" s="23">
        <v>11</v>
      </c>
      <c r="N6" s="23">
        <v>13</v>
      </c>
      <c r="O6" s="23">
        <v>5</v>
      </c>
      <c r="P6" s="23">
        <v>17</v>
      </c>
      <c r="Q6" s="23">
        <v>16</v>
      </c>
      <c r="W6" s="43">
        <f t="shared" si="1"/>
        <v>2.2030450212903645</v>
      </c>
      <c r="X6" s="43">
        <f t="shared" si="2"/>
        <v>2.0653547074597167</v>
      </c>
      <c r="Y6" s="43">
        <f t="shared" si="3"/>
        <v>2.0653547074597167</v>
      </c>
      <c r="Z6" s="43">
        <f t="shared" si="4"/>
        <v>5.232231925564617</v>
      </c>
      <c r="AA6" s="43">
        <f t="shared" si="5"/>
        <v>0.5507612553225911</v>
      </c>
      <c r="AB6" s="43">
        <f t="shared" si="6"/>
        <v>2.4784256489516605</v>
      </c>
      <c r="AC6" s="43">
        <f t="shared" si="7"/>
        <v>1.6522837659677736</v>
      </c>
      <c r="AD6" s="43">
        <f t="shared" si="8"/>
        <v>1.5145934521371258</v>
      </c>
      <c r="AE6" s="43">
        <f t="shared" si="9"/>
        <v>1.7899740797984214</v>
      </c>
      <c r="AF6" s="43">
        <f t="shared" si="10"/>
        <v>0.688451569153239</v>
      </c>
      <c r="AG6" s="43">
        <f t="shared" si="11"/>
        <v>2.3407353351210123</v>
      </c>
      <c r="AH6" s="43">
        <f t="shared" si="12"/>
        <v>2.2030450212903645</v>
      </c>
      <c r="AI6" s="43">
        <f t="shared" si="13"/>
        <v>0</v>
      </c>
      <c r="AJ6" s="43">
        <f t="shared" si="14"/>
        <v>0</v>
      </c>
      <c r="AK6" s="43">
        <f t="shared" si="15"/>
        <v>0</v>
      </c>
      <c r="AL6" s="43"/>
      <c r="AN6" s="23" t="s">
        <v>434</v>
      </c>
      <c r="AO6" s="6" t="s">
        <v>64</v>
      </c>
      <c r="AQ6" s="45" t="s">
        <v>450</v>
      </c>
      <c r="AR6" s="42">
        <v>4.584477418492241</v>
      </c>
      <c r="AS6" s="42">
        <v>0.365034083133889</v>
      </c>
      <c r="AT6" s="42">
        <v>0.37342074024302585</v>
      </c>
      <c r="AU6" s="42">
        <v>7.369845641534554</v>
      </c>
      <c r="AV6" s="23">
        <v>0</v>
      </c>
      <c r="AW6" s="23">
        <v>0.05120647418659912</v>
      </c>
    </row>
    <row r="7" spans="1:49" ht="12.75">
      <c r="A7" s="25" t="s">
        <v>37</v>
      </c>
      <c r="B7" s="25" t="s">
        <v>21</v>
      </c>
      <c r="C7" s="25">
        <v>2005</v>
      </c>
      <c r="D7" s="26">
        <v>792604</v>
      </c>
      <c r="E7" s="26"/>
      <c r="F7" s="23">
        <v>1</v>
      </c>
      <c r="G7" s="23">
        <v>1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2</v>
      </c>
      <c r="O7" s="23">
        <v>0</v>
      </c>
      <c r="P7" s="23">
        <v>2</v>
      </c>
      <c r="Q7" s="23">
        <v>0</v>
      </c>
      <c r="W7" s="43">
        <f t="shared" si="1"/>
        <v>1.2616640844608404</v>
      </c>
      <c r="X7" s="43">
        <f t="shared" si="2"/>
        <v>1.2616640844608404</v>
      </c>
      <c r="Y7" s="43">
        <f t="shared" si="3"/>
        <v>1.2616640844608404</v>
      </c>
      <c r="Z7" s="43">
        <f t="shared" si="4"/>
        <v>2.523328168921681</v>
      </c>
      <c r="AA7" s="43">
        <f t="shared" si="5"/>
        <v>2.523328168921681</v>
      </c>
      <c r="AB7" s="43">
        <f t="shared" si="6"/>
        <v>2.523328168921681</v>
      </c>
      <c r="AC7" s="43">
        <f t="shared" si="7"/>
        <v>1.2616640844608404</v>
      </c>
      <c r="AD7" s="43">
        <f t="shared" si="8"/>
        <v>1.2616640844608404</v>
      </c>
      <c r="AE7" s="43">
        <f t="shared" si="9"/>
        <v>2.523328168921681</v>
      </c>
      <c r="AF7" s="43">
        <f t="shared" si="10"/>
        <v>0</v>
      </c>
      <c r="AG7" s="43">
        <f t="shared" si="11"/>
        <v>2.523328168921681</v>
      </c>
      <c r="AH7" s="43">
        <f t="shared" si="12"/>
        <v>0</v>
      </c>
      <c r="AI7" s="43">
        <f t="shared" si="13"/>
        <v>0</v>
      </c>
      <c r="AJ7" s="43">
        <f t="shared" si="14"/>
        <v>0</v>
      </c>
      <c r="AK7" s="43">
        <f t="shared" si="15"/>
        <v>0</v>
      </c>
      <c r="AL7" s="43"/>
      <c r="AN7" s="23" t="s">
        <v>434</v>
      </c>
      <c r="AO7" s="6" t="s">
        <v>64</v>
      </c>
      <c r="AQ7" s="45" t="s">
        <v>448</v>
      </c>
      <c r="AR7" s="42">
        <v>0.597129642544386</v>
      </c>
      <c r="AS7" s="42">
        <v>0.0003029328490737668</v>
      </c>
      <c r="AT7" s="42">
        <v>0.053059783466167215</v>
      </c>
      <c r="AU7" s="42">
        <v>8.481136079593616</v>
      </c>
      <c r="AV7" s="23">
        <v>0</v>
      </c>
      <c r="AW7" s="23">
        <v>0.0682752989154655</v>
      </c>
    </row>
    <row r="8" spans="1:49" ht="12.75">
      <c r="A8" s="25" t="s">
        <v>38</v>
      </c>
      <c r="B8" s="25" t="s">
        <v>21</v>
      </c>
      <c r="C8" s="25">
        <v>2005</v>
      </c>
      <c r="D8" s="26">
        <v>10220911</v>
      </c>
      <c r="E8" s="26"/>
      <c r="F8" s="23">
        <v>89</v>
      </c>
      <c r="G8" s="23">
        <v>92</v>
      </c>
      <c r="H8" s="23">
        <v>92</v>
      </c>
      <c r="I8" s="23">
        <v>118</v>
      </c>
      <c r="J8" s="23">
        <v>32</v>
      </c>
      <c r="K8" s="23">
        <v>22</v>
      </c>
      <c r="L8" s="23">
        <v>32</v>
      </c>
      <c r="M8" s="23">
        <v>27</v>
      </c>
      <c r="N8" s="23">
        <v>60</v>
      </c>
      <c r="O8" s="23">
        <v>0</v>
      </c>
      <c r="P8" s="23">
        <v>22</v>
      </c>
      <c r="Q8" s="23">
        <v>23</v>
      </c>
      <c r="W8" s="43">
        <f t="shared" si="1"/>
        <v>8.707638683088035</v>
      </c>
      <c r="X8" s="43">
        <f t="shared" si="2"/>
        <v>9.001154593753924</v>
      </c>
      <c r="Y8" s="43">
        <f t="shared" si="3"/>
        <v>9.001154593753924</v>
      </c>
      <c r="Z8" s="43">
        <f t="shared" si="4"/>
        <v>11.544959152858292</v>
      </c>
      <c r="AA8" s="43">
        <f t="shared" si="5"/>
        <v>3.130836380436147</v>
      </c>
      <c r="AB8" s="43">
        <f t="shared" si="6"/>
        <v>2.1524500115498513</v>
      </c>
      <c r="AC8" s="43">
        <f t="shared" si="7"/>
        <v>3.130836380436147</v>
      </c>
      <c r="AD8" s="43">
        <f t="shared" si="8"/>
        <v>2.641643195992999</v>
      </c>
      <c r="AE8" s="43">
        <f t="shared" si="9"/>
        <v>5.870318213317776</v>
      </c>
      <c r="AF8" s="43">
        <f t="shared" si="10"/>
        <v>0</v>
      </c>
      <c r="AG8" s="43">
        <f t="shared" si="11"/>
        <v>2.1524500115498513</v>
      </c>
      <c r="AH8" s="43">
        <f t="shared" si="12"/>
        <v>2.250288648438481</v>
      </c>
      <c r="AI8" s="43">
        <f t="shared" si="13"/>
        <v>0</v>
      </c>
      <c r="AJ8" s="43">
        <f t="shared" si="14"/>
        <v>0</v>
      </c>
      <c r="AK8" s="43">
        <f t="shared" si="15"/>
        <v>0</v>
      </c>
      <c r="AL8" s="43"/>
      <c r="AN8" s="23" t="s">
        <v>434</v>
      </c>
      <c r="AO8" s="6" t="s">
        <v>64</v>
      </c>
      <c r="AQ8" s="45" t="s">
        <v>428</v>
      </c>
      <c r="AR8" s="42">
        <v>0.8383155567968418</v>
      </c>
      <c r="AS8" s="42">
        <v>0.17418638821741594</v>
      </c>
      <c r="AT8" s="42">
        <v>0.020022559798553666</v>
      </c>
      <c r="AU8" s="42">
        <v>7.378789628963601</v>
      </c>
      <c r="AV8" s="23">
        <v>0</v>
      </c>
      <c r="AW8" s="23">
        <v>0.006206845355951409</v>
      </c>
    </row>
    <row r="9" spans="1:49" ht="12.75">
      <c r="A9" s="25" t="s">
        <v>40</v>
      </c>
      <c r="B9" s="25" t="s">
        <v>21</v>
      </c>
      <c r="C9" s="25">
        <v>2005</v>
      </c>
      <c r="D9" s="26">
        <v>5484723</v>
      </c>
      <c r="E9" s="26"/>
      <c r="F9" s="23">
        <v>5</v>
      </c>
      <c r="G9" s="23">
        <v>12</v>
      </c>
      <c r="H9" s="23">
        <v>12</v>
      </c>
      <c r="I9" s="23">
        <v>11</v>
      </c>
      <c r="J9" s="23">
        <v>4</v>
      </c>
      <c r="K9" s="23">
        <v>9</v>
      </c>
      <c r="L9" s="23">
        <v>7</v>
      </c>
      <c r="M9" s="23">
        <v>1</v>
      </c>
      <c r="N9" s="23">
        <v>9</v>
      </c>
      <c r="O9" s="23">
        <v>1</v>
      </c>
      <c r="P9" s="23">
        <v>9</v>
      </c>
      <c r="Q9" s="23">
        <v>1</v>
      </c>
      <c r="W9" s="43">
        <f t="shared" si="1"/>
        <v>0.9116230664702666</v>
      </c>
      <c r="X9" s="43">
        <f t="shared" si="2"/>
        <v>2.1878953595286394</v>
      </c>
      <c r="Y9" s="43">
        <f t="shared" si="3"/>
        <v>2.1878953595286394</v>
      </c>
      <c r="Z9" s="43">
        <f t="shared" si="4"/>
        <v>2.0055707462345866</v>
      </c>
      <c r="AA9" s="43">
        <f t="shared" si="5"/>
        <v>0.7292984531762133</v>
      </c>
      <c r="AB9" s="43">
        <f t="shared" si="6"/>
        <v>1.64092151964648</v>
      </c>
      <c r="AC9" s="43">
        <f t="shared" si="7"/>
        <v>1.2762722930583732</v>
      </c>
      <c r="AD9" s="43">
        <f t="shared" si="8"/>
        <v>0.18232461329405333</v>
      </c>
      <c r="AE9" s="43">
        <f t="shared" si="9"/>
        <v>1.64092151964648</v>
      </c>
      <c r="AF9" s="43">
        <f t="shared" si="10"/>
        <v>0.18232461329405333</v>
      </c>
      <c r="AG9" s="43">
        <f t="shared" si="11"/>
        <v>1.64092151964648</v>
      </c>
      <c r="AH9" s="43">
        <f t="shared" si="12"/>
        <v>0.18232461329405333</v>
      </c>
      <c r="AI9" s="43">
        <f t="shared" si="13"/>
        <v>0</v>
      </c>
      <c r="AJ9" s="43">
        <f t="shared" si="14"/>
        <v>0</v>
      </c>
      <c r="AK9" s="43">
        <f t="shared" si="15"/>
        <v>0</v>
      </c>
      <c r="AL9" s="43"/>
      <c r="AN9" s="23" t="s">
        <v>434</v>
      </c>
      <c r="AO9" s="6" t="s">
        <v>64</v>
      </c>
      <c r="AQ9" s="45" t="s">
        <v>296</v>
      </c>
      <c r="AR9" s="42">
        <v>2.079255986579638</v>
      </c>
      <c r="AS9" s="42">
        <v>0.9463622205064476</v>
      </c>
      <c r="AT9" s="42">
        <v>0.34639028451497844</v>
      </c>
      <c r="AU9" s="42">
        <v>7.886360915562006</v>
      </c>
      <c r="AV9" s="23">
        <v>0.28039386597616034</v>
      </c>
      <c r="AW9" s="23">
        <v>0.12879204113599174</v>
      </c>
    </row>
    <row r="10" spans="1:49" ht="12.75">
      <c r="A10" s="25" t="s">
        <v>41</v>
      </c>
      <c r="B10" s="25" t="s">
        <v>21</v>
      </c>
      <c r="C10" s="25">
        <v>2005</v>
      </c>
      <c r="D10" s="26">
        <v>1307605</v>
      </c>
      <c r="E10" s="26"/>
      <c r="F10" s="23">
        <v>7</v>
      </c>
      <c r="G10" s="23">
        <v>7</v>
      </c>
      <c r="H10" s="23">
        <v>7</v>
      </c>
      <c r="I10" s="23">
        <v>5</v>
      </c>
      <c r="J10" s="23">
        <v>1</v>
      </c>
      <c r="K10" s="23">
        <v>2</v>
      </c>
      <c r="L10" s="23">
        <v>5</v>
      </c>
      <c r="M10" s="23">
        <v>0</v>
      </c>
      <c r="N10" s="23">
        <v>7</v>
      </c>
      <c r="O10" s="23">
        <v>0</v>
      </c>
      <c r="P10" s="23">
        <v>2</v>
      </c>
      <c r="Q10" s="23">
        <v>2</v>
      </c>
      <c r="W10" s="43">
        <f t="shared" si="1"/>
        <v>5.353298587876308</v>
      </c>
      <c r="X10" s="43">
        <f t="shared" si="2"/>
        <v>5.353298587876308</v>
      </c>
      <c r="Y10" s="43">
        <f t="shared" si="3"/>
        <v>5.353298587876308</v>
      </c>
      <c r="Z10" s="43">
        <f t="shared" si="4"/>
        <v>3.823784705625934</v>
      </c>
      <c r="AA10" s="43">
        <f t="shared" si="5"/>
        <v>0.7647569411251869</v>
      </c>
      <c r="AB10" s="43">
        <f t="shared" si="6"/>
        <v>1.5295138822503738</v>
      </c>
      <c r="AC10" s="43">
        <f t="shared" si="7"/>
        <v>3.823784705625934</v>
      </c>
      <c r="AD10" s="43">
        <f t="shared" si="8"/>
        <v>0</v>
      </c>
      <c r="AE10" s="43">
        <f t="shared" si="9"/>
        <v>5.353298587876308</v>
      </c>
      <c r="AF10" s="43">
        <f t="shared" si="10"/>
        <v>0</v>
      </c>
      <c r="AG10" s="43">
        <f t="shared" si="11"/>
        <v>1.5295138822503738</v>
      </c>
      <c r="AH10" s="43">
        <f t="shared" si="12"/>
        <v>1.5295138822503738</v>
      </c>
      <c r="AI10" s="43">
        <f t="shared" si="13"/>
        <v>0</v>
      </c>
      <c r="AJ10" s="43">
        <f t="shared" si="14"/>
        <v>0</v>
      </c>
      <c r="AK10" s="43">
        <f t="shared" si="15"/>
        <v>0</v>
      </c>
      <c r="AL10" s="43"/>
      <c r="AN10" s="23" t="s">
        <v>434</v>
      </c>
      <c r="AO10" s="6" t="s">
        <v>64</v>
      </c>
      <c r="AQ10" s="45" t="s">
        <v>429</v>
      </c>
      <c r="AR10" s="42">
        <v>0.9822490862700815</v>
      </c>
      <c r="AS10" s="42">
        <v>0</v>
      </c>
      <c r="AT10" s="42">
        <v>0.053059783466167215</v>
      </c>
      <c r="AU10" s="42">
        <v>0</v>
      </c>
      <c r="AV10" s="23">
        <v>0</v>
      </c>
      <c r="AW10" s="23">
        <v>0</v>
      </c>
    </row>
    <row r="11" spans="1:49" ht="12.75">
      <c r="A11" s="25" t="s">
        <v>43</v>
      </c>
      <c r="B11" s="25" t="s">
        <v>21</v>
      </c>
      <c r="C11" s="25">
        <v>2005</v>
      </c>
      <c r="D11" s="26">
        <v>5244749</v>
      </c>
      <c r="E11" s="26"/>
      <c r="F11" s="23">
        <v>11</v>
      </c>
      <c r="G11" s="23">
        <v>27</v>
      </c>
      <c r="H11" s="23">
        <v>28</v>
      </c>
      <c r="I11" s="23">
        <v>29</v>
      </c>
      <c r="J11" s="23">
        <v>7</v>
      </c>
      <c r="K11" s="23">
        <v>1</v>
      </c>
      <c r="L11" s="23">
        <v>7</v>
      </c>
      <c r="M11" s="23">
        <v>0</v>
      </c>
      <c r="N11" s="23">
        <v>17</v>
      </c>
      <c r="O11" s="23">
        <v>0</v>
      </c>
      <c r="P11" s="23">
        <v>0</v>
      </c>
      <c r="Q11" s="23">
        <v>0</v>
      </c>
      <c r="W11" s="43">
        <f t="shared" si="1"/>
        <v>2.0973358305611955</v>
      </c>
      <c r="X11" s="43">
        <f t="shared" si="2"/>
        <v>5.148006129559299</v>
      </c>
      <c r="Y11" s="43">
        <f t="shared" si="3"/>
        <v>5.33867302324668</v>
      </c>
      <c r="Z11" s="43">
        <f t="shared" si="4"/>
        <v>5.529339916934061</v>
      </c>
      <c r="AA11" s="43">
        <f t="shared" si="5"/>
        <v>1.33466825581167</v>
      </c>
      <c r="AB11" s="43">
        <f t="shared" si="6"/>
        <v>0.19066689368738143</v>
      </c>
      <c r="AC11" s="43">
        <f t="shared" si="7"/>
        <v>1.33466825581167</v>
      </c>
      <c r="AD11" s="43">
        <f t="shared" si="8"/>
        <v>0</v>
      </c>
      <c r="AE11" s="43">
        <f t="shared" si="9"/>
        <v>3.241337192685484</v>
      </c>
      <c r="AF11" s="43">
        <f t="shared" si="10"/>
        <v>0</v>
      </c>
      <c r="AG11" s="43">
        <f t="shared" si="11"/>
        <v>0</v>
      </c>
      <c r="AH11" s="43">
        <f t="shared" si="12"/>
        <v>0</v>
      </c>
      <c r="AI11" s="43">
        <f t="shared" si="13"/>
        <v>0</v>
      </c>
      <c r="AJ11" s="43">
        <f t="shared" si="14"/>
        <v>0</v>
      </c>
      <c r="AK11" s="43">
        <f t="shared" si="15"/>
        <v>0</v>
      </c>
      <c r="AL11" s="43"/>
      <c r="AN11" s="23" t="s">
        <v>434</v>
      </c>
      <c r="AO11" s="6" t="s">
        <v>64</v>
      </c>
      <c r="AQ11" s="45" t="s">
        <v>302</v>
      </c>
      <c r="AR11" s="42">
        <v>3.5458219490502145</v>
      </c>
      <c r="AS11" s="42">
        <v>0.8606322242185716</v>
      </c>
      <c r="AT11" s="42">
        <v>0.33738013260562927</v>
      </c>
      <c r="AU11" s="42">
        <v>7.993688764710567</v>
      </c>
      <c r="AV11" s="23">
        <v>0</v>
      </c>
      <c r="AW11" s="23">
        <v>0.07293043293242905</v>
      </c>
    </row>
    <row r="12" spans="1:49" ht="12.75">
      <c r="A12" s="25" t="s">
        <v>44</v>
      </c>
      <c r="B12" s="25" t="s">
        <v>21</v>
      </c>
      <c r="C12" s="25">
        <v>2005</v>
      </c>
      <c r="D12" s="26">
        <v>61538322</v>
      </c>
      <c r="E12" s="26"/>
      <c r="F12" s="23">
        <v>325</v>
      </c>
      <c r="G12" s="23">
        <v>521</v>
      </c>
      <c r="H12" s="23">
        <v>0</v>
      </c>
      <c r="I12" s="23">
        <v>355</v>
      </c>
      <c r="J12" s="23">
        <v>54</v>
      </c>
      <c r="K12" s="23">
        <v>0</v>
      </c>
      <c r="L12" s="23">
        <v>100</v>
      </c>
      <c r="M12" s="23">
        <v>32</v>
      </c>
      <c r="N12" s="23">
        <v>475</v>
      </c>
      <c r="O12" s="23">
        <v>0</v>
      </c>
      <c r="P12" s="23">
        <v>0</v>
      </c>
      <c r="Q12" s="23">
        <v>0</v>
      </c>
      <c r="W12" s="43">
        <f t="shared" si="1"/>
        <v>5.281261975261528</v>
      </c>
      <c r="X12" s="43">
        <f t="shared" si="2"/>
        <v>8.466269197265406</v>
      </c>
      <c r="Y12" s="43">
        <f t="shared" si="3"/>
        <v>0</v>
      </c>
      <c r="Z12" s="43">
        <f t="shared" si="4"/>
        <v>5.768763080670285</v>
      </c>
      <c r="AA12" s="43">
        <f t="shared" si="5"/>
        <v>0.8775019897357617</v>
      </c>
      <c r="AB12" s="43">
        <f t="shared" si="6"/>
        <v>0</v>
      </c>
      <c r="AC12" s="43">
        <f t="shared" si="7"/>
        <v>1.625003684695855</v>
      </c>
      <c r="AD12" s="43">
        <f t="shared" si="8"/>
        <v>0.5200011791026736</v>
      </c>
      <c r="AE12" s="43">
        <f t="shared" si="9"/>
        <v>7.718767502305311</v>
      </c>
      <c r="AF12" s="43">
        <f t="shared" si="10"/>
        <v>0</v>
      </c>
      <c r="AG12" s="43">
        <f t="shared" si="11"/>
        <v>0</v>
      </c>
      <c r="AH12" s="43">
        <f t="shared" si="12"/>
        <v>0</v>
      </c>
      <c r="AI12" s="43">
        <f t="shared" si="13"/>
        <v>0</v>
      </c>
      <c r="AJ12" s="43">
        <f t="shared" si="14"/>
        <v>0</v>
      </c>
      <c r="AK12" s="43">
        <f t="shared" si="15"/>
        <v>0</v>
      </c>
      <c r="AL12" s="43"/>
      <c r="AN12" s="23" t="s">
        <v>434</v>
      </c>
      <c r="AO12" s="6" t="s">
        <v>64</v>
      </c>
      <c r="AQ12" s="45" t="s">
        <v>453</v>
      </c>
      <c r="AR12" s="42">
        <v>0.41040506376829144</v>
      </c>
      <c r="AS12" s="42">
        <v>0</v>
      </c>
      <c r="AT12" s="42">
        <v>0.2743090692401852</v>
      </c>
      <c r="AU12" s="42">
        <v>1.1045824474872785</v>
      </c>
      <c r="AV12" s="23">
        <v>0</v>
      </c>
      <c r="AW12" s="23">
        <v>0.0651718762374898</v>
      </c>
    </row>
    <row r="13" spans="1:49" ht="12.75">
      <c r="A13" s="25" t="s">
        <v>53</v>
      </c>
      <c r="B13" s="25" t="s">
        <v>21</v>
      </c>
      <c r="C13" s="25">
        <v>2005</v>
      </c>
      <c r="D13" s="28">
        <v>2114550</v>
      </c>
      <c r="E13" s="28"/>
      <c r="F13" s="23">
        <v>21</v>
      </c>
      <c r="G13" s="23">
        <v>15</v>
      </c>
      <c r="H13" s="23">
        <v>15</v>
      </c>
      <c r="I13" s="23">
        <v>14</v>
      </c>
      <c r="J13" s="23">
        <v>0</v>
      </c>
      <c r="K13" s="23">
        <v>0</v>
      </c>
      <c r="L13" s="23">
        <v>14</v>
      </c>
      <c r="M13" s="23">
        <v>0</v>
      </c>
      <c r="N13" s="23">
        <v>13</v>
      </c>
      <c r="O13" s="23">
        <v>0</v>
      </c>
      <c r="P13" s="23">
        <v>0</v>
      </c>
      <c r="Q13" s="23">
        <v>0</v>
      </c>
      <c r="W13" s="43">
        <f t="shared" si="1"/>
        <v>9.931191033553239</v>
      </c>
      <c r="X13" s="43">
        <f t="shared" si="2"/>
        <v>7.093707881109456</v>
      </c>
      <c r="Y13" s="43">
        <f t="shared" si="3"/>
        <v>7.093707881109456</v>
      </c>
      <c r="Z13" s="43">
        <f t="shared" si="4"/>
        <v>6.620794022368825</v>
      </c>
      <c r="AA13" s="43">
        <f t="shared" si="5"/>
        <v>0</v>
      </c>
      <c r="AB13" s="43">
        <f t="shared" si="6"/>
        <v>0</v>
      </c>
      <c r="AC13" s="43">
        <f t="shared" si="7"/>
        <v>6.620794022368825</v>
      </c>
      <c r="AD13" s="43">
        <f t="shared" si="8"/>
        <v>0</v>
      </c>
      <c r="AE13" s="43">
        <f t="shared" si="9"/>
        <v>6.147880163628195</v>
      </c>
      <c r="AF13" s="43">
        <f t="shared" si="10"/>
        <v>0</v>
      </c>
      <c r="AG13" s="43">
        <f t="shared" si="11"/>
        <v>0</v>
      </c>
      <c r="AH13" s="43">
        <f t="shared" si="12"/>
        <v>0</v>
      </c>
      <c r="AI13" s="43">
        <f t="shared" si="13"/>
        <v>0</v>
      </c>
      <c r="AJ13" s="43">
        <f t="shared" si="14"/>
        <v>0</v>
      </c>
      <c r="AK13" s="43">
        <f t="shared" si="15"/>
        <v>0</v>
      </c>
      <c r="AL13" s="43"/>
      <c r="AN13" s="23" t="s">
        <v>434</v>
      </c>
      <c r="AO13" s="6" t="s">
        <v>64</v>
      </c>
      <c r="AQ13" s="45" t="s">
        <v>430</v>
      </c>
      <c r="AR13" s="42">
        <v>0.706052313497108</v>
      </c>
      <c r="AS13" s="42">
        <v>0</v>
      </c>
      <c r="AT13" s="42">
        <v>0</v>
      </c>
      <c r="AU13" s="42">
        <v>0</v>
      </c>
      <c r="AV13" s="23">
        <v>0</v>
      </c>
      <c r="AW13" s="23">
        <v>0</v>
      </c>
    </row>
    <row r="14" spans="1:49" ht="12.75">
      <c r="A14" s="25" t="s">
        <v>39</v>
      </c>
      <c r="B14" s="25" t="s">
        <v>21</v>
      </c>
      <c r="C14" s="25">
        <v>2005</v>
      </c>
      <c r="D14" s="26">
        <v>82369552</v>
      </c>
      <c r="E14" s="26"/>
      <c r="F14" s="23">
        <v>205</v>
      </c>
      <c r="G14" s="23">
        <v>467</v>
      </c>
      <c r="H14" s="23">
        <v>437</v>
      </c>
      <c r="I14" s="23">
        <v>466</v>
      </c>
      <c r="J14" s="23">
        <v>52</v>
      </c>
      <c r="K14" s="23">
        <v>119</v>
      </c>
      <c r="L14" s="23">
        <v>173</v>
      </c>
      <c r="M14" s="23">
        <v>73</v>
      </c>
      <c r="N14" s="23">
        <v>301</v>
      </c>
      <c r="O14" s="23">
        <v>59</v>
      </c>
      <c r="P14" s="23">
        <v>121</v>
      </c>
      <c r="Q14" s="23">
        <v>71</v>
      </c>
      <c r="W14" s="43">
        <f t="shared" si="1"/>
        <v>2.488783719498681</v>
      </c>
      <c r="X14" s="43">
        <f t="shared" si="2"/>
        <v>5.669570717101873</v>
      </c>
      <c r="Y14" s="43">
        <f t="shared" si="3"/>
        <v>5.305358465467919</v>
      </c>
      <c r="Z14" s="43">
        <f t="shared" si="4"/>
        <v>5.6574303087140745</v>
      </c>
      <c r="AA14" s="43">
        <f t="shared" si="5"/>
        <v>0.631301236165519</v>
      </c>
      <c r="AB14" s="43">
        <f t="shared" si="6"/>
        <v>1.4447085981480148</v>
      </c>
      <c r="AC14" s="43">
        <f t="shared" si="7"/>
        <v>2.1002906510891304</v>
      </c>
      <c r="AD14" s="43">
        <f t="shared" si="8"/>
        <v>0.8862498123092863</v>
      </c>
      <c r="AE14" s="43">
        <f t="shared" si="9"/>
        <v>3.6542629247273313</v>
      </c>
      <c r="AF14" s="43">
        <f t="shared" si="10"/>
        <v>0.7162840948801081</v>
      </c>
      <c r="AG14" s="43">
        <f t="shared" si="11"/>
        <v>1.4689894149236116</v>
      </c>
      <c r="AH14" s="43">
        <f t="shared" si="12"/>
        <v>0.8619689955336894</v>
      </c>
      <c r="AI14" s="43">
        <f t="shared" si="13"/>
        <v>0</v>
      </c>
      <c r="AJ14" s="43">
        <f t="shared" si="14"/>
        <v>0</v>
      </c>
      <c r="AK14" s="43">
        <f t="shared" si="15"/>
        <v>0</v>
      </c>
      <c r="AL14" s="43"/>
      <c r="AN14" s="23" t="s">
        <v>434</v>
      </c>
      <c r="AO14" s="6" t="s">
        <v>64</v>
      </c>
      <c r="AQ14" s="45" t="s">
        <v>431</v>
      </c>
      <c r="AR14" s="42">
        <v>0.4123501114638758</v>
      </c>
      <c r="AS14" s="42">
        <v>0</v>
      </c>
      <c r="AT14" s="42">
        <v>0</v>
      </c>
      <c r="AU14" s="42">
        <v>0.044719937145233944</v>
      </c>
      <c r="AV14" s="23">
        <v>0</v>
      </c>
      <c r="AW14" s="23">
        <v>0</v>
      </c>
    </row>
    <row r="15" spans="1:49" ht="12.75">
      <c r="A15" s="25" t="s">
        <v>45</v>
      </c>
      <c r="B15" s="25" t="s">
        <v>21</v>
      </c>
      <c r="C15" s="25">
        <v>2005</v>
      </c>
      <c r="D15" s="26">
        <v>10722816</v>
      </c>
      <c r="E15" s="26"/>
      <c r="F15" s="23">
        <v>13</v>
      </c>
      <c r="G15" s="23">
        <v>25</v>
      </c>
      <c r="H15" s="23">
        <v>25</v>
      </c>
      <c r="I15" s="23">
        <v>16</v>
      </c>
      <c r="J15" s="23">
        <v>3</v>
      </c>
      <c r="K15" s="23">
        <v>0</v>
      </c>
      <c r="L15" s="23">
        <v>11</v>
      </c>
      <c r="M15" s="23">
        <v>1</v>
      </c>
      <c r="N15" s="23">
        <v>24</v>
      </c>
      <c r="O15" s="23">
        <v>0</v>
      </c>
      <c r="P15" s="23">
        <v>0</v>
      </c>
      <c r="Q15" s="23">
        <v>0</v>
      </c>
      <c r="W15" s="43">
        <f t="shared" si="1"/>
        <v>1.2123680943513346</v>
      </c>
      <c r="X15" s="43">
        <f t="shared" si="2"/>
        <v>2.3314771045217975</v>
      </c>
      <c r="Y15" s="43">
        <f t="shared" si="3"/>
        <v>2.3314771045217975</v>
      </c>
      <c r="Z15" s="43">
        <f t="shared" si="4"/>
        <v>1.4921453468939503</v>
      </c>
      <c r="AA15" s="43">
        <f t="shared" si="5"/>
        <v>0.27977725254261565</v>
      </c>
      <c r="AB15" s="43">
        <f t="shared" si="6"/>
        <v>0</v>
      </c>
      <c r="AC15" s="43">
        <f t="shared" si="7"/>
        <v>1.0258499259895908</v>
      </c>
      <c r="AD15" s="43">
        <f t="shared" si="8"/>
        <v>0.09325908418087189</v>
      </c>
      <c r="AE15" s="43">
        <f t="shared" si="9"/>
        <v>2.238218020340925</v>
      </c>
      <c r="AF15" s="43">
        <f t="shared" si="10"/>
        <v>0</v>
      </c>
      <c r="AG15" s="43">
        <f t="shared" si="11"/>
        <v>0</v>
      </c>
      <c r="AH15" s="43">
        <f t="shared" si="12"/>
        <v>0</v>
      </c>
      <c r="AI15" s="43">
        <f t="shared" si="13"/>
        <v>0</v>
      </c>
      <c r="AJ15" s="43">
        <f t="shared" si="14"/>
        <v>0</v>
      </c>
      <c r="AK15" s="43">
        <f t="shared" si="15"/>
        <v>0</v>
      </c>
      <c r="AL15" s="43"/>
      <c r="AN15" s="23" t="s">
        <v>434</v>
      </c>
      <c r="AO15" s="6" t="s">
        <v>64</v>
      </c>
      <c r="AQ15" s="44" t="s">
        <v>324</v>
      </c>
      <c r="AR15" s="42">
        <v>0</v>
      </c>
      <c r="AS15" s="42">
        <v>0.8448797160667356</v>
      </c>
      <c r="AT15" s="42">
        <v>0.00901015190934915</v>
      </c>
      <c r="AU15" s="42">
        <v>0.24819565115604836</v>
      </c>
      <c r="AV15" s="23">
        <v>0.02900626199753383</v>
      </c>
      <c r="AW15" s="23">
        <v>0.017068824728866373</v>
      </c>
    </row>
    <row r="16" spans="1:49" ht="12.75">
      <c r="A16" s="25" t="s">
        <v>46</v>
      </c>
      <c r="B16" s="25" t="s">
        <v>21</v>
      </c>
      <c r="C16" s="25">
        <v>2005</v>
      </c>
      <c r="D16" s="26">
        <v>9930915</v>
      </c>
      <c r="E16" s="26"/>
      <c r="F16" s="23">
        <v>25</v>
      </c>
      <c r="G16" s="23">
        <v>25</v>
      </c>
      <c r="H16" s="23">
        <v>24</v>
      </c>
      <c r="I16" s="23">
        <v>25</v>
      </c>
      <c r="J16" s="23">
        <v>3</v>
      </c>
      <c r="K16" s="23">
        <v>0</v>
      </c>
      <c r="L16" s="23">
        <v>21</v>
      </c>
      <c r="M16" s="23">
        <v>11</v>
      </c>
      <c r="N16" s="23">
        <v>17</v>
      </c>
      <c r="O16" s="23">
        <v>0</v>
      </c>
      <c r="P16" s="23">
        <v>0</v>
      </c>
      <c r="Q16" s="23">
        <v>0</v>
      </c>
      <c r="W16" s="43">
        <f t="shared" si="1"/>
        <v>2.517391398476374</v>
      </c>
      <c r="X16" s="43">
        <f t="shared" si="2"/>
        <v>2.517391398476374</v>
      </c>
      <c r="Y16" s="43">
        <f t="shared" si="3"/>
        <v>2.4166957425373194</v>
      </c>
      <c r="Z16" s="43">
        <f t="shared" si="4"/>
        <v>2.517391398476374</v>
      </c>
      <c r="AA16" s="43">
        <f t="shared" si="5"/>
        <v>0.30208696781716493</v>
      </c>
      <c r="AB16" s="43">
        <f t="shared" si="6"/>
        <v>0</v>
      </c>
      <c r="AC16" s="43">
        <f t="shared" si="7"/>
        <v>2.1146087747201543</v>
      </c>
      <c r="AD16" s="43">
        <f t="shared" si="8"/>
        <v>1.1076522153296047</v>
      </c>
      <c r="AE16" s="43">
        <f t="shared" si="9"/>
        <v>1.7118261509639343</v>
      </c>
      <c r="AF16" s="43">
        <f t="shared" si="10"/>
        <v>0</v>
      </c>
      <c r="AG16" s="43">
        <f t="shared" si="11"/>
        <v>0</v>
      </c>
      <c r="AH16" s="43">
        <f t="shared" si="12"/>
        <v>0</v>
      </c>
      <c r="AI16" s="43">
        <f t="shared" si="13"/>
        <v>0</v>
      </c>
      <c r="AJ16" s="43">
        <f t="shared" si="14"/>
        <v>0</v>
      </c>
      <c r="AK16" s="43">
        <f t="shared" si="15"/>
        <v>0</v>
      </c>
      <c r="AL16" s="43"/>
      <c r="AN16" s="23" t="s">
        <v>434</v>
      </c>
      <c r="AO16" s="6" t="s">
        <v>64</v>
      </c>
      <c r="AQ16" s="5" t="s">
        <v>440</v>
      </c>
      <c r="AR16" s="42">
        <v>0</v>
      </c>
      <c r="AS16" s="42">
        <v>0.08785052623139238</v>
      </c>
      <c r="AT16" s="42">
        <v>0.008009023919421467</v>
      </c>
      <c r="AU16" s="42">
        <v>0.03130395600166376</v>
      </c>
      <c r="AV16" s="23">
        <v>0</v>
      </c>
      <c r="AW16" s="23">
        <v>0.006206845355951409</v>
      </c>
    </row>
    <row r="17" spans="1:49" ht="12.75">
      <c r="A17" s="25" t="s">
        <v>48</v>
      </c>
      <c r="B17" s="25" t="s">
        <v>21</v>
      </c>
      <c r="C17" s="25">
        <v>2005</v>
      </c>
      <c r="D17" s="26">
        <v>304367</v>
      </c>
      <c r="E17" s="26"/>
      <c r="F17" s="23">
        <v>1</v>
      </c>
      <c r="G17" s="23">
        <v>2</v>
      </c>
      <c r="H17" s="23">
        <v>2</v>
      </c>
      <c r="I17" s="23">
        <v>3</v>
      </c>
      <c r="J17" s="23">
        <v>1</v>
      </c>
      <c r="K17" s="23">
        <v>0</v>
      </c>
      <c r="L17" s="23">
        <v>1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W17" s="43">
        <f t="shared" si="1"/>
        <v>3.2855072987544642</v>
      </c>
      <c r="X17" s="43">
        <f t="shared" si="2"/>
        <v>6.5710145975089285</v>
      </c>
      <c r="Y17" s="43">
        <f t="shared" si="3"/>
        <v>6.5710145975089285</v>
      </c>
      <c r="Z17" s="43">
        <f t="shared" si="4"/>
        <v>9.856521896263391</v>
      </c>
      <c r="AA17" s="43">
        <f t="shared" si="5"/>
        <v>3.2855072987544642</v>
      </c>
      <c r="AB17" s="43">
        <f t="shared" si="6"/>
        <v>0</v>
      </c>
      <c r="AC17" s="43">
        <f t="shared" si="7"/>
        <v>3.2855072987544642</v>
      </c>
      <c r="AD17" s="43">
        <f t="shared" si="8"/>
        <v>3.2855072987544642</v>
      </c>
      <c r="AE17" s="43">
        <f t="shared" si="9"/>
        <v>9.856521896263391</v>
      </c>
      <c r="AF17" s="43">
        <f t="shared" si="10"/>
        <v>3.2855072987544642</v>
      </c>
      <c r="AG17" s="43">
        <f t="shared" si="11"/>
        <v>0</v>
      </c>
      <c r="AH17" s="43">
        <f t="shared" si="12"/>
        <v>0</v>
      </c>
      <c r="AI17" s="43">
        <f t="shared" si="13"/>
        <v>0</v>
      </c>
      <c r="AJ17" s="43">
        <f t="shared" si="14"/>
        <v>0</v>
      </c>
      <c r="AK17" s="43">
        <f t="shared" si="15"/>
        <v>0</v>
      </c>
      <c r="AL17" s="43"/>
      <c r="AN17" s="23" t="s">
        <v>434</v>
      </c>
      <c r="AO17" s="6" t="s">
        <v>64</v>
      </c>
      <c r="AQ17" s="5" t="s">
        <v>441</v>
      </c>
      <c r="AR17" s="42">
        <v>0</v>
      </c>
      <c r="AS17" s="42">
        <v>0</v>
      </c>
      <c r="AT17" s="42">
        <v>0.281316965169679</v>
      </c>
      <c r="AU17" s="42">
        <v>0</v>
      </c>
      <c r="AV17" s="23">
        <v>0.25138760397862653</v>
      </c>
      <c r="AW17" s="23">
        <v>0</v>
      </c>
    </row>
    <row r="18" spans="1:49" ht="12.75">
      <c r="A18" s="25" t="s">
        <v>47</v>
      </c>
      <c r="B18" s="25" t="s">
        <v>21</v>
      </c>
      <c r="C18" s="25">
        <v>2005</v>
      </c>
      <c r="D18" s="26">
        <v>4156119</v>
      </c>
      <c r="E18" s="26"/>
      <c r="F18" s="23">
        <v>8</v>
      </c>
      <c r="G18" s="23">
        <v>8</v>
      </c>
      <c r="H18" s="23">
        <v>8</v>
      </c>
      <c r="I18" s="23">
        <v>17</v>
      </c>
      <c r="J18" s="23">
        <v>1</v>
      </c>
      <c r="K18" s="23">
        <v>10</v>
      </c>
      <c r="L18" s="23">
        <v>7</v>
      </c>
      <c r="M18" s="23">
        <v>3</v>
      </c>
      <c r="N18" s="23">
        <v>8</v>
      </c>
      <c r="O18" s="23">
        <v>2</v>
      </c>
      <c r="P18" s="23">
        <v>1</v>
      </c>
      <c r="Q18" s="23">
        <v>0</v>
      </c>
      <c r="W18" s="43">
        <f t="shared" si="1"/>
        <v>1.9248726997470476</v>
      </c>
      <c r="X18" s="43">
        <f t="shared" si="2"/>
        <v>1.9248726997470476</v>
      </c>
      <c r="Y18" s="43">
        <f t="shared" si="3"/>
        <v>1.9248726997470476</v>
      </c>
      <c r="Z18" s="43">
        <f t="shared" si="4"/>
        <v>4.090354486962476</v>
      </c>
      <c r="AA18" s="43">
        <f t="shared" si="5"/>
        <v>0.24060908746838094</v>
      </c>
      <c r="AB18" s="43">
        <f t="shared" si="6"/>
        <v>2.4060908746838097</v>
      </c>
      <c r="AC18" s="43">
        <f t="shared" si="7"/>
        <v>1.6842636122786667</v>
      </c>
      <c r="AD18" s="43">
        <f t="shared" si="8"/>
        <v>0.7218272624051428</v>
      </c>
      <c r="AE18" s="43">
        <f t="shared" si="9"/>
        <v>1.9248726997470476</v>
      </c>
      <c r="AF18" s="43">
        <f t="shared" si="10"/>
        <v>0.4812181749367619</v>
      </c>
      <c r="AG18" s="43">
        <f t="shared" si="11"/>
        <v>0.24060908746838094</v>
      </c>
      <c r="AH18" s="43">
        <f t="shared" si="12"/>
        <v>0</v>
      </c>
      <c r="AI18" s="43">
        <f t="shared" si="13"/>
        <v>0</v>
      </c>
      <c r="AJ18" s="43">
        <f t="shared" si="14"/>
        <v>0</v>
      </c>
      <c r="AK18" s="43">
        <f t="shared" si="15"/>
        <v>0</v>
      </c>
      <c r="AL18" s="43"/>
      <c r="AN18" s="23" t="s">
        <v>434</v>
      </c>
      <c r="AO18" s="6" t="s">
        <v>64</v>
      </c>
      <c r="AQ18" s="5" t="s">
        <v>459</v>
      </c>
      <c r="AR18" s="42">
        <v>0.597129642544386</v>
      </c>
      <c r="AS18" s="42">
        <v>0</v>
      </c>
      <c r="AT18" s="42">
        <v>0.013014663869059882</v>
      </c>
      <c r="AU18" s="42">
        <v>1.779853498380311</v>
      </c>
      <c r="AV18" s="23">
        <v>0.25138760397862653</v>
      </c>
      <c r="AW18" s="23">
        <v>0</v>
      </c>
    </row>
    <row r="19" spans="1:41" ht="12.75">
      <c r="A19" s="25" t="s">
        <v>49</v>
      </c>
      <c r="B19" s="25" t="s">
        <v>21</v>
      </c>
      <c r="C19" s="25">
        <v>2005</v>
      </c>
      <c r="D19" s="26">
        <v>58145320</v>
      </c>
      <c r="E19" s="26"/>
      <c r="F19" s="23">
        <v>314</v>
      </c>
      <c r="G19" s="23">
        <v>549</v>
      </c>
      <c r="H19" s="23">
        <v>524</v>
      </c>
      <c r="I19" s="23">
        <v>234</v>
      </c>
      <c r="J19" s="23">
        <v>38</v>
      </c>
      <c r="K19" s="23">
        <v>20</v>
      </c>
      <c r="L19" s="23">
        <v>339</v>
      </c>
      <c r="M19" s="23">
        <v>124</v>
      </c>
      <c r="N19" s="23">
        <v>287</v>
      </c>
      <c r="O19" s="23">
        <v>87</v>
      </c>
      <c r="P19" s="23">
        <v>20</v>
      </c>
      <c r="Q19" s="23">
        <v>19</v>
      </c>
      <c r="W19" s="43">
        <f t="shared" si="1"/>
        <v>5.400262652265049</v>
      </c>
      <c r="X19" s="43">
        <f t="shared" si="2"/>
        <v>9.441860497113096</v>
      </c>
      <c r="Y19" s="43">
        <f t="shared" si="3"/>
        <v>9.01190327957607</v>
      </c>
      <c r="Z19" s="43">
        <f t="shared" si="4"/>
        <v>4.024399556146565</v>
      </c>
      <c r="AA19" s="43">
        <f t="shared" si="5"/>
        <v>0.6535349706562799</v>
      </c>
      <c r="AB19" s="43">
        <f t="shared" si="6"/>
        <v>0.343965774029621</v>
      </c>
      <c r="AC19" s="43">
        <f t="shared" si="7"/>
        <v>5.830219869802075</v>
      </c>
      <c r="AD19" s="43">
        <f t="shared" si="8"/>
        <v>2.13258779898365</v>
      </c>
      <c r="AE19" s="43">
        <f t="shared" si="9"/>
        <v>4.93590885732506</v>
      </c>
      <c r="AF19" s="43">
        <f t="shared" si="10"/>
        <v>1.4962511170288513</v>
      </c>
      <c r="AG19" s="43">
        <f t="shared" si="11"/>
        <v>0.343965774029621</v>
      </c>
      <c r="AH19" s="43">
        <f t="shared" si="12"/>
        <v>0.32676748532813993</v>
      </c>
      <c r="AI19" s="43">
        <f t="shared" si="13"/>
        <v>0</v>
      </c>
      <c r="AJ19" s="43">
        <f t="shared" si="14"/>
        <v>0</v>
      </c>
      <c r="AK19" s="43">
        <f t="shared" si="15"/>
        <v>0</v>
      </c>
      <c r="AL19" s="43"/>
      <c r="AN19" s="23" t="s">
        <v>434</v>
      </c>
      <c r="AO19" s="6" t="s">
        <v>64</v>
      </c>
    </row>
    <row r="20" spans="1:41" ht="12.75">
      <c r="A20" s="25" t="s">
        <v>52</v>
      </c>
      <c r="B20" s="25" t="s">
        <v>21</v>
      </c>
      <c r="C20" s="25">
        <v>2005</v>
      </c>
      <c r="D20" s="26">
        <v>2245423</v>
      </c>
      <c r="E20" s="26"/>
      <c r="F20" s="23">
        <v>7</v>
      </c>
      <c r="G20" s="23">
        <v>9</v>
      </c>
      <c r="H20" s="23">
        <v>1</v>
      </c>
      <c r="I20" s="23">
        <v>7</v>
      </c>
      <c r="J20" s="23">
        <v>4</v>
      </c>
      <c r="K20" s="23">
        <v>6</v>
      </c>
      <c r="L20" s="23">
        <v>1</v>
      </c>
      <c r="M20" s="23">
        <v>6</v>
      </c>
      <c r="N20" s="23">
        <v>8</v>
      </c>
      <c r="O20" s="23">
        <v>0</v>
      </c>
      <c r="P20" s="23">
        <v>6</v>
      </c>
      <c r="Q20" s="23">
        <v>2</v>
      </c>
      <c r="W20" s="43">
        <f t="shared" si="1"/>
        <v>3.1174527026756205</v>
      </c>
      <c r="X20" s="43">
        <f t="shared" si="2"/>
        <v>4.008153474868655</v>
      </c>
      <c r="Y20" s="43">
        <f t="shared" si="3"/>
        <v>0.4453503860965172</v>
      </c>
      <c r="Z20" s="43">
        <f t="shared" si="4"/>
        <v>3.1174527026756205</v>
      </c>
      <c r="AA20" s="43">
        <f t="shared" si="5"/>
        <v>1.781401544386069</v>
      </c>
      <c r="AB20" s="43">
        <f t="shared" si="6"/>
        <v>2.6721023165791036</v>
      </c>
      <c r="AC20" s="43">
        <f t="shared" si="7"/>
        <v>0.4453503860965172</v>
      </c>
      <c r="AD20" s="43">
        <f t="shared" si="8"/>
        <v>2.6721023165791036</v>
      </c>
      <c r="AE20" s="43">
        <f t="shared" si="9"/>
        <v>3.562803088772138</v>
      </c>
      <c r="AF20" s="43">
        <f t="shared" si="10"/>
        <v>0</v>
      </c>
      <c r="AG20" s="43">
        <f t="shared" si="11"/>
        <v>2.6721023165791036</v>
      </c>
      <c r="AH20" s="43">
        <f t="shared" si="12"/>
        <v>0.8907007721930345</v>
      </c>
      <c r="AI20" s="43">
        <f t="shared" si="13"/>
        <v>0</v>
      </c>
      <c r="AJ20" s="43">
        <f t="shared" si="14"/>
        <v>0</v>
      </c>
      <c r="AK20" s="43">
        <f t="shared" si="15"/>
        <v>0</v>
      </c>
      <c r="AL20" s="43"/>
      <c r="AN20" s="23" t="s">
        <v>434</v>
      </c>
      <c r="AO20" s="6" t="s">
        <v>64</v>
      </c>
    </row>
    <row r="21" spans="1:41" ht="12.75">
      <c r="A21" s="25" t="s">
        <v>50</v>
      </c>
      <c r="B21" s="25" t="s">
        <v>21</v>
      </c>
      <c r="C21" s="25">
        <v>2005</v>
      </c>
      <c r="D21" s="26">
        <v>34498</v>
      </c>
      <c r="E21" s="26"/>
      <c r="F21" s="23">
        <v>0</v>
      </c>
      <c r="G21" s="23">
        <v>1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W21" s="43">
        <f t="shared" si="1"/>
        <v>0</v>
      </c>
      <c r="X21" s="43">
        <f t="shared" si="2"/>
        <v>28.98718766305293</v>
      </c>
      <c r="Y21" s="43">
        <f t="shared" si="3"/>
        <v>28.98718766305293</v>
      </c>
      <c r="Z21" s="43">
        <f t="shared" si="4"/>
        <v>28.98718766305293</v>
      </c>
      <c r="AA21" s="43">
        <f t="shared" si="5"/>
        <v>0</v>
      </c>
      <c r="AB21" s="43">
        <f t="shared" si="6"/>
        <v>0</v>
      </c>
      <c r="AC21" s="43">
        <f t="shared" si="7"/>
        <v>0</v>
      </c>
      <c r="AD21" s="43">
        <f t="shared" si="8"/>
        <v>0</v>
      </c>
      <c r="AE21" s="43">
        <f t="shared" si="9"/>
        <v>28.98718766305293</v>
      </c>
      <c r="AF21" s="43">
        <f t="shared" si="10"/>
        <v>0</v>
      </c>
      <c r="AG21" s="43">
        <f t="shared" si="11"/>
        <v>0</v>
      </c>
      <c r="AH21" s="43">
        <f t="shared" si="12"/>
        <v>0</v>
      </c>
      <c r="AI21" s="43">
        <f t="shared" si="13"/>
        <v>0</v>
      </c>
      <c r="AJ21" s="43">
        <f t="shared" si="14"/>
        <v>0</v>
      </c>
      <c r="AK21" s="43">
        <f t="shared" si="15"/>
        <v>0</v>
      </c>
      <c r="AL21" s="43"/>
      <c r="AN21" s="23" t="s">
        <v>434</v>
      </c>
      <c r="AO21" s="6" t="s">
        <v>64</v>
      </c>
    </row>
    <row r="22" spans="1:41" ht="12.75">
      <c r="A22" s="25" t="s">
        <v>51</v>
      </c>
      <c r="B22" s="25" t="s">
        <v>21</v>
      </c>
      <c r="C22" s="25">
        <v>2005</v>
      </c>
      <c r="D22" s="28">
        <v>3565205</v>
      </c>
      <c r="E22" s="28"/>
      <c r="F22" s="23">
        <v>12</v>
      </c>
      <c r="G22" s="23">
        <v>15</v>
      </c>
      <c r="H22" s="23">
        <v>12</v>
      </c>
      <c r="I22" s="23">
        <v>13</v>
      </c>
      <c r="J22" s="23">
        <v>3</v>
      </c>
      <c r="K22" s="23">
        <v>4</v>
      </c>
      <c r="L22" s="23">
        <v>8</v>
      </c>
      <c r="M22" s="23">
        <v>5</v>
      </c>
      <c r="N22" s="23">
        <v>13</v>
      </c>
      <c r="O22" s="23">
        <v>0</v>
      </c>
      <c r="P22" s="23">
        <v>4</v>
      </c>
      <c r="Q22" s="23">
        <v>4</v>
      </c>
      <c r="W22" s="43">
        <f t="shared" si="1"/>
        <v>3.3658653569710575</v>
      </c>
      <c r="X22" s="43">
        <f t="shared" si="2"/>
        <v>4.2073316962138225</v>
      </c>
      <c r="Y22" s="43">
        <f t="shared" si="3"/>
        <v>3.3658653569710575</v>
      </c>
      <c r="Z22" s="43">
        <f t="shared" si="4"/>
        <v>3.646354136718646</v>
      </c>
      <c r="AA22" s="43">
        <f t="shared" si="5"/>
        <v>0.8414663392427644</v>
      </c>
      <c r="AB22" s="43">
        <f t="shared" si="6"/>
        <v>1.1219551189903527</v>
      </c>
      <c r="AC22" s="43">
        <f t="shared" si="7"/>
        <v>2.2439102379807054</v>
      </c>
      <c r="AD22" s="43">
        <f t="shared" si="8"/>
        <v>1.4024438987379406</v>
      </c>
      <c r="AE22" s="43">
        <f t="shared" si="9"/>
        <v>3.646354136718646</v>
      </c>
      <c r="AF22" s="43">
        <f t="shared" si="10"/>
        <v>0</v>
      </c>
      <c r="AG22" s="43">
        <f t="shared" si="11"/>
        <v>1.1219551189903527</v>
      </c>
      <c r="AH22" s="43">
        <f t="shared" si="12"/>
        <v>1.1219551189903527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/>
      <c r="AN22" s="23" t="s">
        <v>434</v>
      </c>
      <c r="AO22" s="6" t="s">
        <v>64</v>
      </c>
    </row>
    <row r="23" spans="1:41" ht="12.75">
      <c r="A23" s="25" t="s">
        <v>54</v>
      </c>
      <c r="B23" s="25" t="s">
        <v>21</v>
      </c>
      <c r="C23" s="25">
        <v>2005</v>
      </c>
      <c r="D23" s="26">
        <v>403532</v>
      </c>
      <c r="E23" s="26"/>
      <c r="F23" s="23">
        <v>4</v>
      </c>
      <c r="G23" s="23">
        <v>4</v>
      </c>
      <c r="H23" s="23">
        <v>4</v>
      </c>
      <c r="I23" s="23">
        <v>4</v>
      </c>
      <c r="J23" s="23">
        <v>3</v>
      </c>
      <c r="K23" s="23">
        <v>3</v>
      </c>
      <c r="L23" s="23">
        <v>3</v>
      </c>
      <c r="M23" s="23">
        <v>3</v>
      </c>
      <c r="N23" s="23">
        <v>4</v>
      </c>
      <c r="O23" s="23">
        <v>3</v>
      </c>
      <c r="P23" s="23">
        <v>3</v>
      </c>
      <c r="Q23" s="23">
        <v>0</v>
      </c>
      <c r="W23" s="43">
        <f t="shared" si="1"/>
        <v>9.912472864605533</v>
      </c>
      <c r="X23" s="43">
        <f t="shared" si="2"/>
        <v>9.912472864605533</v>
      </c>
      <c r="Y23" s="43">
        <f t="shared" si="3"/>
        <v>9.912472864605533</v>
      </c>
      <c r="Z23" s="43">
        <f t="shared" si="4"/>
        <v>9.912472864605533</v>
      </c>
      <c r="AA23" s="43">
        <f t="shared" si="5"/>
        <v>7.43435464845415</v>
      </c>
      <c r="AB23" s="43">
        <f t="shared" si="6"/>
        <v>7.43435464845415</v>
      </c>
      <c r="AC23" s="43">
        <f t="shared" si="7"/>
        <v>7.43435464845415</v>
      </c>
      <c r="AD23" s="43">
        <f t="shared" si="8"/>
        <v>7.43435464845415</v>
      </c>
      <c r="AE23" s="43">
        <f t="shared" si="9"/>
        <v>9.912472864605533</v>
      </c>
      <c r="AF23" s="43">
        <f t="shared" si="10"/>
        <v>7.43435464845415</v>
      </c>
      <c r="AG23" s="43">
        <f t="shared" si="11"/>
        <v>7.43435464845415</v>
      </c>
      <c r="AH23" s="43">
        <f t="shared" si="12"/>
        <v>0</v>
      </c>
      <c r="AI23" s="43">
        <f t="shared" si="13"/>
        <v>0</v>
      </c>
      <c r="AJ23" s="43">
        <f t="shared" si="14"/>
        <v>0</v>
      </c>
      <c r="AK23" s="43">
        <f t="shared" si="15"/>
        <v>0</v>
      </c>
      <c r="AL23" s="43"/>
      <c r="AN23" s="23" t="s">
        <v>434</v>
      </c>
      <c r="AO23" s="6" t="s">
        <v>64</v>
      </c>
    </row>
    <row r="24" spans="1:41" ht="12.75">
      <c r="A24" s="25" t="s">
        <v>55</v>
      </c>
      <c r="B24" s="25" t="s">
        <v>21</v>
      </c>
      <c r="C24" s="25">
        <v>2005</v>
      </c>
      <c r="D24" s="28">
        <v>16645313</v>
      </c>
      <c r="E24" s="28"/>
      <c r="F24" s="23">
        <v>35</v>
      </c>
      <c r="G24" s="23">
        <v>55</v>
      </c>
      <c r="H24" s="23">
        <v>44</v>
      </c>
      <c r="I24" s="23">
        <v>39</v>
      </c>
      <c r="J24" s="23">
        <v>0</v>
      </c>
      <c r="K24" s="23">
        <v>5</v>
      </c>
      <c r="L24" s="23">
        <v>22</v>
      </c>
      <c r="M24" s="23">
        <v>8</v>
      </c>
      <c r="N24" s="23">
        <v>37</v>
      </c>
      <c r="O24" s="23">
        <v>8</v>
      </c>
      <c r="P24" s="23">
        <v>5</v>
      </c>
      <c r="Q24" s="23">
        <v>0</v>
      </c>
      <c r="W24" s="43">
        <f t="shared" si="1"/>
        <v>2.102694013624135</v>
      </c>
      <c r="X24" s="43">
        <f t="shared" si="2"/>
        <v>3.304233449980784</v>
      </c>
      <c r="Y24" s="43">
        <f t="shared" si="3"/>
        <v>2.6433867599846272</v>
      </c>
      <c r="Z24" s="43">
        <f t="shared" si="4"/>
        <v>2.3430019008954655</v>
      </c>
      <c r="AA24" s="43">
        <f t="shared" si="5"/>
        <v>0</v>
      </c>
      <c r="AB24" s="43">
        <f t="shared" si="6"/>
        <v>0.30038485908916224</v>
      </c>
      <c r="AC24" s="43">
        <f t="shared" si="7"/>
        <v>1.3216933799923136</v>
      </c>
      <c r="AD24" s="43">
        <f t="shared" si="8"/>
        <v>0.4806157745426595</v>
      </c>
      <c r="AE24" s="43">
        <f t="shared" si="9"/>
        <v>2.2228479572598006</v>
      </c>
      <c r="AF24" s="43">
        <f t="shared" si="10"/>
        <v>0.4806157745426595</v>
      </c>
      <c r="AG24" s="43">
        <f t="shared" si="11"/>
        <v>0.30038485908916224</v>
      </c>
      <c r="AH24" s="43">
        <f t="shared" si="12"/>
        <v>0</v>
      </c>
      <c r="AI24" s="43">
        <f t="shared" si="13"/>
        <v>0</v>
      </c>
      <c r="AJ24" s="43">
        <f t="shared" si="14"/>
        <v>0</v>
      </c>
      <c r="AK24" s="43">
        <f t="shared" si="15"/>
        <v>0</v>
      </c>
      <c r="AL24" s="43"/>
      <c r="AN24" s="23" t="s">
        <v>434</v>
      </c>
      <c r="AO24" s="6" t="s">
        <v>64</v>
      </c>
    </row>
    <row r="25" spans="1:41" ht="12.75">
      <c r="A25" s="25" t="s">
        <v>56</v>
      </c>
      <c r="B25" s="25" t="s">
        <v>21</v>
      </c>
      <c r="C25" s="25">
        <v>2005</v>
      </c>
      <c r="D25" s="28">
        <v>4644457</v>
      </c>
      <c r="E25" s="28"/>
      <c r="F25" s="23">
        <v>7</v>
      </c>
      <c r="G25" s="23">
        <v>25</v>
      </c>
      <c r="H25" s="23">
        <v>21</v>
      </c>
      <c r="I25" s="23">
        <v>24</v>
      </c>
      <c r="J25" s="23">
        <v>12</v>
      </c>
      <c r="K25" s="23">
        <v>0</v>
      </c>
      <c r="L25" s="23">
        <v>7</v>
      </c>
      <c r="M25" s="23">
        <v>10</v>
      </c>
      <c r="N25" s="23">
        <v>10</v>
      </c>
      <c r="O25" s="23">
        <v>0</v>
      </c>
      <c r="P25" s="23">
        <v>0</v>
      </c>
      <c r="Q25" s="23">
        <v>0</v>
      </c>
      <c r="W25" s="43">
        <f t="shared" si="1"/>
        <v>1.5071729590778857</v>
      </c>
      <c r="X25" s="43">
        <f t="shared" si="2"/>
        <v>5.382760568135306</v>
      </c>
      <c r="Y25" s="43">
        <f t="shared" si="3"/>
        <v>4.521518877233657</v>
      </c>
      <c r="Z25" s="43">
        <f t="shared" si="4"/>
        <v>5.167450145409894</v>
      </c>
      <c r="AA25" s="43">
        <f t="shared" si="5"/>
        <v>2.583725072704947</v>
      </c>
      <c r="AB25" s="43">
        <f t="shared" si="6"/>
        <v>0</v>
      </c>
      <c r="AC25" s="43">
        <f t="shared" si="7"/>
        <v>1.5071729590778857</v>
      </c>
      <c r="AD25" s="43">
        <f t="shared" si="8"/>
        <v>2.1531042272541225</v>
      </c>
      <c r="AE25" s="43">
        <f t="shared" si="9"/>
        <v>2.1531042272541225</v>
      </c>
      <c r="AF25" s="43">
        <f t="shared" si="10"/>
        <v>0</v>
      </c>
      <c r="AG25" s="43">
        <f t="shared" si="11"/>
        <v>0</v>
      </c>
      <c r="AH25" s="43">
        <f t="shared" si="12"/>
        <v>0</v>
      </c>
      <c r="AI25" s="43">
        <f t="shared" si="13"/>
        <v>0</v>
      </c>
      <c r="AJ25" s="43">
        <f t="shared" si="14"/>
        <v>0</v>
      </c>
      <c r="AK25" s="43">
        <f t="shared" si="15"/>
        <v>0</v>
      </c>
      <c r="AL25" s="43"/>
      <c r="AN25" s="23" t="s">
        <v>434</v>
      </c>
      <c r="AO25" s="6" t="s">
        <v>64</v>
      </c>
    </row>
    <row r="26" spans="1:41" ht="12.75">
      <c r="A26" s="25" t="s">
        <v>57</v>
      </c>
      <c r="B26" s="25" t="s">
        <v>21</v>
      </c>
      <c r="C26" s="25">
        <v>2005</v>
      </c>
      <c r="D26" s="28">
        <v>38500696</v>
      </c>
      <c r="E26" s="28"/>
      <c r="F26" s="23">
        <v>145</v>
      </c>
      <c r="G26" s="23">
        <v>145</v>
      </c>
      <c r="H26" s="23">
        <v>94</v>
      </c>
      <c r="I26" s="23">
        <v>203</v>
      </c>
      <c r="J26" s="23">
        <v>6</v>
      </c>
      <c r="K26" s="23">
        <v>68</v>
      </c>
      <c r="L26" s="23">
        <v>57</v>
      </c>
      <c r="M26" s="23">
        <v>17</v>
      </c>
      <c r="N26" s="23">
        <v>59</v>
      </c>
      <c r="O26" s="23">
        <v>2</v>
      </c>
      <c r="P26" s="23">
        <v>28</v>
      </c>
      <c r="Q26" s="23">
        <v>20</v>
      </c>
      <c r="W26" s="43">
        <f t="shared" si="1"/>
        <v>3.766165681784038</v>
      </c>
      <c r="X26" s="43">
        <f t="shared" si="2"/>
        <v>3.766165681784038</v>
      </c>
      <c r="Y26" s="43">
        <f t="shared" si="3"/>
        <v>2.4415143040531007</v>
      </c>
      <c r="Z26" s="43">
        <f t="shared" si="4"/>
        <v>5.272631954497654</v>
      </c>
      <c r="AA26" s="43">
        <f t="shared" si="5"/>
        <v>0.15584133855658092</v>
      </c>
      <c r="AB26" s="43">
        <f t="shared" si="6"/>
        <v>1.7662018369745833</v>
      </c>
      <c r="AC26" s="43">
        <f t="shared" si="7"/>
        <v>1.4804927162875186</v>
      </c>
      <c r="AD26" s="43">
        <f t="shared" si="8"/>
        <v>0.44155045924364583</v>
      </c>
      <c r="AE26" s="43">
        <f t="shared" si="9"/>
        <v>1.5324398291397123</v>
      </c>
      <c r="AF26" s="43">
        <f t="shared" si="10"/>
        <v>0.05194711285219363</v>
      </c>
      <c r="AG26" s="43">
        <f t="shared" si="11"/>
        <v>0.7272595799307108</v>
      </c>
      <c r="AH26" s="43">
        <f t="shared" si="12"/>
        <v>0.5194711285219363</v>
      </c>
      <c r="AI26" s="43">
        <f t="shared" si="13"/>
        <v>0</v>
      </c>
      <c r="AJ26" s="43">
        <f t="shared" si="14"/>
        <v>0</v>
      </c>
      <c r="AK26" s="43">
        <f t="shared" si="15"/>
        <v>0</v>
      </c>
      <c r="AL26" s="43"/>
      <c r="AN26" s="23" t="s">
        <v>434</v>
      </c>
      <c r="AO26" s="6" t="s">
        <v>64</v>
      </c>
    </row>
    <row r="27" spans="1:41" ht="12.75">
      <c r="A27" s="25" t="s">
        <v>58</v>
      </c>
      <c r="B27" s="25" t="s">
        <v>21</v>
      </c>
      <c r="C27" s="25">
        <v>2005</v>
      </c>
      <c r="D27" s="28">
        <v>10676910</v>
      </c>
      <c r="E27" s="28"/>
      <c r="F27" s="23">
        <v>47</v>
      </c>
      <c r="G27" s="23">
        <v>63</v>
      </c>
      <c r="H27" s="23">
        <v>63</v>
      </c>
      <c r="I27" s="23">
        <v>53</v>
      </c>
      <c r="J27" s="23">
        <v>17</v>
      </c>
      <c r="K27" s="23">
        <v>0</v>
      </c>
      <c r="L27" s="23">
        <v>40</v>
      </c>
      <c r="M27" s="23">
        <v>7</v>
      </c>
      <c r="N27" s="23">
        <v>46</v>
      </c>
      <c r="O27" s="23">
        <v>0</v>
      </c>
      <c r="P27" s="23">
        <v>0</v>
      </c>
      <c r="Q27" s="23">
        <v>0</v>
      </c>
      <c r="W27" s="43">
        <f t="shared" si="1"/>
        <v>4.402022682592623</v>
      </c>
      <c r="X27" s="43">
        <f t="shared" si="2"/>
        <v>5.900583595815643</v>
      </c>
      <c r="Y27" s="43">
        <f t="shared" si="3"/>
        <v>5.900583595815643</v>
      </c>
      <c r="Z27" s="43">
        <f t="shared" si="4"/>
        <v>4.963983025051256</v>
      </c>
      <c r="AA27" s="43">
        <f t="shared" si="5"/>
        <v>1.5922209702994592</v>
      </c>
      <c r="AB27" s="43">
        <f t="shared" si="6"/>
        <v>0</v>
      </c>
      <c r="AC27" s="43">
        <f t="shared" si="7"/>
        <v>3.7464022830575514</v>
      </c>
      <c r="AD27" s="43">
        <f t="shared" si="8"/>
        <v>0.6556203995350715</v>
      </c>
      <c r="AE27" s="43">
        <f t="shared" si="9"/>
        <v>4.3083626255161835</v>
      </c>
      <c r="AF27" s="43">
        <f t="shared" si="10"/>
        <v>0</v>
      </c>
      <c r="AG27" s="43">
        <f t="shared" si="11"/>
        <v>0</v>
      </c>
      <c r="AH27" s="43">
        <f t="shared" si="12"/>
        <v>0</v>
      </c>
      <c r="AI27" s="43">
        <f t="shared" si="13"/>
        <v>0</v>
      </c>
      <c r="AJ27" s="43">
        <f t="shared" si="14"/>
        <v>0</v>
      </c>
      <c r="AK27" s="43">
        <f t="shared" si="15"/>
        <v>0</v>
      </c>
      <c r="AL27" s="43"/>
      <c r="AN27" s="23" t="s">
        <v>434</v>
      </c>
      <c r="AO27" s="6" t="s">
        <v>64</v>
      </c>
    </row>
    <row r="28" spans="1:41" ht="12.75">
      <c r="A28" s="25" t="s">
        <v>59</v>
      </c>
      <c r="B28" s="25" t="s">
        <v>21</v>
      </c>
      <c r="C28" s="25">
        <v>2005</v>
      </c>
      <c r="D28" s="28">
        <v>22246862</v>
      </c>
      <c r="E28" s="28"/>
      <c r="F28" s="23">
        <v>28</v>
      </c>
      <c r="G28" s="23">
        <v>32</v>
      </c>
      <c r="H28" s="23">
        <v>21</v>
      </c>
      <c r="I28" s="23">
        <v>31</v>
      </c>
      <c r="J28" s="23">
        <v>3</v>
      </c>
      <c r="K28" s="23">
        <v>22</v>
      </c>
      <c r="L28" s="23">
        <v>16</v>
      </c>
      <c r="M28" s="23">
        <v>6</v>
      </c>
      <c r="N28" s="23">
        <v>26</v>
      </c>
      <c r="O28" s="23">
        <v>0</v>
      </c>
      <c r="P28" s="23">
        <v>2</v>
      </c>
      <c r="Q28" s="23">
        <v>0</v>
      </c>
      <c r="W28" s="43">
        <f t="shared" si="1"/>
        <v>1.2586044719475493</v>
      </c>
      <c r="X28" s="43">
        <f t="shared" si="2"/>
        <v>1.4384051107971991</v>
      </c>
      <c r="Y28" s="43">
        <f t="shared" si="3"/>
        <v>0.9439533539606619</v>
      </c>
      <c r="Z28" s="43">
        <f t="shared" si="4"/>
        <v>1.3934549510847867</v>
      </c>
      <c r="AA28" s="43">
        <f t="shared" si="5"/>
        <v>0.13485047913723744</v>
      </c>
      <c r="AB28" s="43">
        <f t="shared" si="6"/>
        <v>0.9889035136730745</v>
      </c>
      <c r="AC28" s="43">
        <f t="shared" si="7"/>
        <v>0.7192025553985996</v>
      </c>
      <c r="AD28" s="43">
        <f t="shared" si="8"/>
        <v>0.2697009582744749</v>
      </c>
      <c r="AE28" s="43">
        <f t="shared" si="9"/>
        <v>1.1687041525227244</v>
      </c>
      <c r="AF28" s="43">
        <f t="shared" si="10"/>
        <v>0</v>
      </c>
      <c r="AG28" s="43">
        <f t="shared" si="11"/>
        <v>0.08990031942482495</v>
      </c>
      <c r="AH28" s="43">
        <f t="shared" si="12"/>
        <v>0</v>
      </c>
      <c r="AI28" s="43">
        <f t="shared" si="13"/>
        <v>0</v>
      </c>
      <c r="AJ28" s="43">
        <f t="shared" si="14"/>
        <v>0</v>
      </c>
      <c r="AK28" s="43">
        <f t="shared" si="15"/>
        <v>0</v>
      </c>
      <c r="AL28" s="43"/>
      <c r="AN28" s="23" t="s">
        <v>434</v>
      </c>
      <c r="AO28" s="6" t="s">
        <v>64</v>
      </c>
    </row>
    <row r="29" spans="1:41" ht="12.75">
      <c r="A29" s="25" t="s">
        <v>60</v>
      </c>
      <c r="B29" s="25" t="s">
        <v>21</v>
      </c>
      <c r="C29" s="25">
        <v>2005</v>
      </c>
      <c r="D29" s="28">
        <v>7500000</v>
      </c>
      <c r="E29" s="28"/>
      <c r="F29" s="23">
        <v>23</v>
      </c>
      <c r="G29" s="23">
        <v>22</v>
      </c>
      <c r="H29" s="23">
        <v>3</v>
      </c>
      <c r="I29" s="23">
        <v>1</v>
      </c>
      <c r="J29" s="23">
        <v>0</v>
      </c>
      <c r="K29" s="23">
        <v>0</v>
      </c>
      <c r="L29" s="23">
        <v>1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W29" s="43">
        <f t="shared" si="1"/>
        <v>3.066666666666667</v>
      </c>
      <c r="X29" s="43">
        <f t="shared" si="2"/>
        <v>2.933333333333333</v>
      </c>
      <c r="Y29" s="43">
        <f t="shared" si="3"/>
        <v>0.39999999999999997</v>
      </c>
      <c r="Z29" s="43">
        <f t="shared" si="4"/>
        <v>0.13333333333333333</v>
      </c>
      <c r="AA29" s="43">
        <f t="shared" si="5"/>
        <v>0</v>
      </c>
      <c r="AB29" s="43">
        <f t="shared" si="6"/>
        <v>0</v>
      </c>
      <c r="AC29" s="43">
        <f t="shared" si="7"/>
        <v>0.13333333333333333</v>
      </c>
      <c r="AD29" s="43">
        <f t="shared" si="8"/>
        <v>0.13333333333333333</v>
      </c>
      <c r="AE29" s="43">
        <f t="shared" si="9"/>
        <v>0.13333333333333333</v>
      </c>
      <c r="AF29" s="43">
        <f t="shared" si="10"/>
        <v>0</v>
      </c>
      <c r="AG29" s="43">
        <f t="shared" si="11"/>
        <v>0</v>
      </c>
      <c r="AH29" s="43">
        <f t="shared" si="12"/>
        <v>0</v>
      </c>
      <c r="AI29" s="43">
        <f t="shared" si="13"/>
        <v>0</v>
      </c>
      <c r="AJ29" s="43">
        <f t="shared" si="14"/>
        <v>0</v>
      </c>
      <c r="AK29" s="43">
        <f t="shared" si="15"/>
        <v>0</v>
      </c>
      <c r="AL29" s="43"/>
      <c r="AN29" s="23" t="s">
        <v>434</v>
      </c>
      <c r="AO29" s="6" t="s">
        <v>64</v>
      </c>
    </row>
    <row r="30" spans="1:41" ht="12.75">
      <c r="A30" s="25" t="s">
        <v>63</v>
      </c>
      <c r="B30" s="25" t="s">
        <v>21</v>
      </c>
      <c r="C30" s="25">
        <v>2005</v>
      </c>
      <c r="D30" s="28">
        <f>5.4*10^6</f>
        <v>5400000</v>
      </c>
      <c r="E30" s="28"/>
      <c r="F30" s="23">
        <v>12</v>
      </c>
      <c r="G30" s="23">
        <v>13</v>
      </c>
      <c r="H30" s="23">
        <v>0</v>
      </c>
      <c r="I30" s="23">
        <v>27</v>
      </c>
      <c r="J30" s="23">
        <v>4</v>
      </c>
      <c r="K30" s="23">
        <v>6</v>
      </c>
      <c r="L30" s="23">
        <v>11</v>
      </c>
      <c r="M30" s="23">
        <v>10</v>
      </c>
      <c r="N30" s="23">
        <v>13</v>
      </c>
      <c r="O30" s="23">
        <v>0</v>
      </c>
      <c r="P30" s="23">
        <v>6</v>
      </c>
      <c r="Q30" s="23">
        <v>0</v>
      </c>
      <c r="W30" s="43">
        <f t="shared" si="1"/>
        <v>2.222222222222222</v>
      </c>
      <c r="X30" s="43">
        <f t="shared" si="2"/>
        <v>2.4074074074074074</v>
      </c>
      <c r="Y30" s="43">
        <f t="shared" si="3"/>
        <v>0</v>
      </c>
      <c r="Z30" s="43">
        <f t="shared" si="4"/>
        <v>5</v>
      </c>
      <c r="AA30" s="43">
        <f t="shared" si="5"/>
        <v>0.7407407407407407</v>
      </c>
      <c r="AB30" s="43">
        <f t="shared" si="6"/>
        <v>1.111111111111111</v>
      </c>
      <c r="AC30" s="43">
        <f t="shared" si="7"/>
        <v>2.037037037037037</v>
      </c>
      <c r="AD30" s="43">
        <f t="shared" si="8"/>
        <v>1.8518518518518519</v>
      </c>
      <c r="AE30" s="43">
        <f t="shared" si="9"/>
        <v>2.4074074074074074</v>
      </c>
      <c r="AF30" s="43">
        <f t="shared" si="10"/>
        <v>0</v>
      </c>
      <c r="AG30" s="43">
        <f t="shared" si="11"/>
        <v>1.111111111111111</v>
      </c>
      <c r="AH30" s="43">
        <f t="shared" si="12"/>
        <v>0</v>
      </c>
      <c r="AI30" s="43">
        <f t="shared" si="13"/>
        <v>0</v>
      </c>
      <c r="AJ30" s="43">
        <f t="shared" si="14"/>
        <v>0</v>
      </c>
      <c r="AK30" s="43">
        <f t="shared" si="15"/>
        <v>0</v>
      </c>
      <c r="AL30" s="43"/>
      <c r="AN30" s="23" t="s">
        <v>434</v>
      </c>
      <c r="AO30" s="6" t="s">
        <v>64</v>
      </c>
    </row>
    <row r="31" spans="1:41" ht="12.75">
      <c r="A31" s="25" t="s">
        <v>62</v>
      </c>
      <c r="B31" s="25" t="s">
        <v>21</v>
      </c>
      <c r="C31" s="25">
        <v>2005</v>
      </c>
      <c r="D31" s="28">
        <v>2007711</v>
      </c>
      <c r="E31" s="28"/>
      <c r="F31" s="23">
        <v>21</v>
      </c>
      <c r="G31" s="23">
        <v>10</v>
      </c>
      <c r="H31" s="23">
        <v>10</v>
      </c>
      <c r="I31" s="23">
        <v>10</v>
      </c>
      <c r="J31" s="23">
        <v>0</v>
      </c>
      <c r="K31" s="23">
        <v>0</v>
      </c>
      <c r="L31" s="23">
        <v>5</v>
      </c>
      <c r="M31" s="23">
        <v>0</v>
      </c>
      <c r="N31" s="23">
        <v>11</v>
      </c>
      <c r="O31" s="23">
        <v>0</v>
      </c>
      <c r="P31" s="23">
        <v>0</v>
      </c>
      <c r="Q31" s="23">
        <v>0</v>
      </c>
      <c r="W31" s="43">
        <f t="shared" si="1"/>
        <v>10.459672731782613</v>
      </c>
      <c r="X31" s="43">
        <f t="shared" si="2"/>
        <v>4.980796538944101</v>
      </c>
      <c r="Y31" s="43">
        <f t="shared" si="3"/>
        <v>4.980796538944101</v>
      </c>
      <c r="Z31" s="43">
        <f t="shared" si="4"/>
        <v>4.980796538944101</v>
      </c>
      <c r="AA31" s="43">
        <f t="shared" si="5"/>
        <v>0</v>
      </c>
      <c r="AB31" s="43">
        <f t="shared" si="6"/>
        <v>0</v>
      </c>
      <c r="AC31" s="43">
        <f t="shared" si="7"/>
        <v>2.4903982694720503</v>
      </c>
      <c r="AD31" s="43">
        <f t="shared" si="8"/>
        <v>0</v>
      </c>
      <c r="AE31" s="43">
        <f t="shared" si="9"/>
        <v>5.478876192838511</v>
      </c>
      <c r="AF31" s="43">
        <f t="shared" si="10"/>
        <v>0</v>
      </c>
      <c r="AG31" s="43">
        <f t="shared" si="11"/>
        <v>0</v>
      </c>
      <c r="AH31" s="43">
        <f t="shared" si="12"/>
        <v>0</v>
      </c>
      <c r="AI31" s="43">
        <f t="shared" si="13"/>
        <v>0</v>
      </c>
      <c r="AJ31" s="43">
        <f t="shared" si="14"/>
        <v>0</v>
      </c>
      <c r="AK31" s="43">
        <f t="shared" si="15"/>
        <v>0</v>
      </c>
      <c r="AL31" s="43"/>
      <c r="AN31" s="23" t="s">
        <v>434</v>
      </c>
      <c r="AO31" s="6" t="s">
        <v>64</v>
      </c>
    </row>
    <row r="32" spans="1:41" ht="12.75">
      <c r="A32" s="25" t="s">
        <v>42</v>
      </c>
      <c r="B32" s="25" t="s">
        <v>21</v>
      </c>
      <c r="C32" s="25">
        <v>2005</v>
      </c>
      <c r="D32" s="26">
        <v>40491052</v>
      </c>
      <c r="E32" s="26"/>
      <c r="F32" s="23">
        <v>398</v>
      </c>
      <c r="G32" s="23">
        <v>141</v>
      </c>
      <c r="H32" s="23">
        <v>136</v>
      </c>
      <c r="I32" s="23">
        <v>298</v>
      </c>
      <c r="J32" s="23">
        <v>14</v>
      </c>
      <c r="K32" s="23">
        <v>28</v>
      </c>
      <c r="L32" s="23">
        <v>58</v>
      </c>
      <c r="M32" s="23">
        <v>56</v>
      </c>
      <c r="N32" s="23">
        <v>120</v>
      </c>
      <c r="O32" s="23">
        <v>30</v>
      </c>
      <c r="P32" s="23">
        <v>23</v>
      </c>
      <c r="Q32" s="23">
        <v>5</v>
      </c>
      <c r="W32" s="43">
        <f t="shared" si="1"/>
        <v>9.829332169487719</v>
      </c>
      <c r="X32" s="43">
        <f t="shared" si="2"/>
        <v>3.4822508439642417</v>
      </c>
      <c r="Y32" s="43">
        <f t="shared" si="3"/>
        <v>3.35876677148324</v>
      </c>
      <c r="Z32" s="43">
        <f t="shared" si="4"/>
        <v>7.359650719867688</v>
      </c>
      <c r="AA32" s="43">
        <f t="shared" si="5"/>
        <v>0.3457554029468042</v>
      </c>
      <c r="AB32" s="43">
        <f t="shared" si="6"/>
        <v>0.6915108058936084</v>
      </c>
      <c r="AC32" s="43">
        <f t="shared" si="7"/>
        <v>1.4324152407796171</v>
      </c>
      <c r="AD32" s="43">
        <f t="shared" si="8"/>
        <v>1.3830216117872167</v>
      </c>
      <c r="AE32" s="43">
        <f t="shared" si="9"/>
        <v>2.9636177395440355</v>
      </c>
      <c r="AF32" s="43">
        <f t="shared" si="10"/>
        <v>0.7409044348860089</v>
      </c>
      <c r="AG32" s="43">
        <f t="shared" si="11"/>
        <v>0.5680267334126068</v>
      </c>
      <c r="AH32" s="43">
        <f t="shared" si="12"/>
        <v>0.12348407248100148</v>
      </c>
      <c r="AI32" s="43">
        <f t="shared" si="13"/>
        <v>0</v>
      </c>
      <c r="AJ32" s="43">
        <f t="shared" si="14"/>
        <v>0</v>
      </c>
      <c r="AK32" s="43">
        <f t="shared" si="15"/>
        <v>0</v>
      </c>
      <c r="AL32" s="43"/>
      <c r="AN32" s="23" t="s">
        <v>434</v>
      </c>
      <c r="AO32" s="6" t="s">
        <v>64</v>
      </c>
    </row>
    <row r="33" spans="1:41" ht="12.75">
      <c r="A33" s="25" t="s">
        <v>61</v>
      </c>
      <c r="B33" s="25" t="s">
        <v>21</v>
      </c>
      <c r="C33" s="25">
        <v>2005</v>
      </c>
      <c r="D33" s="28">
        <v>9045389</v>
      </c>
      <c r="E33" s="28"/>
      <c r="F33" s="23">
        <v>8</v>
      </c>
      <c r="G33" s="23">
        <v>31</v>
      </c>
      <c r="H33" s="23">
        <v>9</v>
      </c>
      <c r="I33" s="23">
        <v>35</v>
      </c>
      <c r="J33" s="23">
        <v>11</v>
      </c>
      <c r="K33" s="23">
        <v>0</v>
      </c>
      <c r="L33" s="23">
        <v>4</v>
      </c>
      <c r="M33" s="23">
        <v>12</v>
      </c>
      <c r="N33" s="23">
        <v>15</v>
      </c>
      <c r="O33" s="23">
        <v>0</v>
      </c>
      <c r="P33" s="23">
        <v>0</v>
      </c>
      <c r="Q33" s="23">
        <v>0</v>
      </c>
      <c r="W33" s="43">
        <f t="shared" si="1"/>
        <v>0.8844285193262557</v>
      </c>
      <c r="X33" s="43">
        <f t="shared" si="2"/>
        <v>3.42716051238924</v>
      </c>
      <c r="Y33" s="43">
        <f t="shared" si="3"/>
        <v>0.9949820842420376</v>
      </c>
      <c r="Z33" s="43">
        <f t="shared" si="4"/>
        <v>3.869374772052368</v>
      </c>
      <c r="AA33" s="43">
        <f t="shared" si="5"/>
        <v>1.2160892140736015</v>
      </c>
      <c r="AB33" s="43">
        <f t="shared" si="6"/>
        <v>0</v>
      </c>
      <c r="AC33" s="43">
        <f t="shared" si="7"/>
        <v>0.44221425966312783</v>
      </c>
      <c r="AD33" s="43">
        <f t="shared" si="8"/>
        <v>1.3266427789893835</v>
      </c>
      <c r="AE33" s="43">
        <f t="shared" si="9"/>
        <v>1.6583034737367293</v>
      </c>
      <c r="AF33" s="43">
        <f t="shared" si="10"/>
        <v>0</v>
      </c>
      <c r="AG33" s="43">
        <f t="shared" si="11"/>
        <v>0</v>
      </c>
      <c r="AH33" s="43">
        <f t="shared" si="12"/>
        <v>0</v>
      </c>
      <c r="AI33" s="43">
        <f t="shared" si="13"/>
        <v>0</v>
      </c>
      <c r="AJ33" s="43">
        <f t="shared" si="14"/>
        <v>0</v>
      </c>
      <c r="AK33" s="43">
        <f t="shared" si="15"/>
        <v>0</v>
      </c>
      <c r="AL33" s="43"/>
      <c r="AN33" s="23" t="s">
        <v>434</v>
      </c>
      <c r="AO33" s="6" t="s">
        <v>64</v>
      </c>
    </row>
    <row r="34" spans="1:41" ht="12.75">
      <c r="A34" s="25" t="s">
        <v>36</v>
      </c>
      <c r="B34" s="25" t="s">
        <v>21</v>
      </c>
      <c r="C34" s="25">
        <v>2005</v>
      </c>
      <c r="D34" s="26">
        <v>7581520</v>
      </c>
      <c r="E34" s="26"/>
      <c r="F34" s="23">
        <v>11</v>
      </c>
      <c r="G34" s="23">
        <v>23</v>
      </c>
      <c r="H34" s="23">
        <v>23</v>
      </c>
      <c r="I34" s="23">
        <v>23</v>
      </c>
      <c r="J34" s="23">
        <v>0</v>
      </c>
      <c r="K34" s="23">
        <v>0</v>
      </c>
      <c r="L34" s="23">
        <v>9</v>
      </c>
      <c r="M34" s="23">
        <v>3</v>
      </c>
      <c r="N34" s="23">
        <v>23</v>
      </c>
      <c r="O34" s="23">
        <v>4</v>
      </c>
      <c r="P34" s="23">
        <v>0</v>
      </c>
      <c r="Q34" s="23">
        <v>0</v>
      </c>
      <c r="W34" s="43">
        <f t="shared" si="1"/>
        <v>1.4508963901697811</v>
      </c>
      <c r="X34" s="43">
        <f t="shared" si="2"/>
        <v>3.0336924521731787</v>
      </c>
      <c r="Y34" s="43">
        <f t="shared" si="3"/>
        <v>3.0336924521731787</v>
      </c>
      <c r="Z34" s="43">
        <f t="shared" si="4"/>
        <v>3.0336924521731787</v>
      </c>
      <c r="AA34" s="43">
        <f t="shared" si="5"/>
        <v>0</v>
      </c>
      <c r="AB34" s="43">
        <f t="shared" si="6"/>
        <v>0</v>
      </c>
      <c r="AC34" s="43">
        <f t="shared" si="7"/>
        <v>1.1870970465025483</v>
      </c>
      <c r="AD34" s="43">
        <f t="shared" si="8"/>
        <v>0.3956990155008494</v>
      </c>
      <c r="AE34" s="43">
        <f t="shared" si="9"/>
        <v>3.0336924521731787</v>
      </c>
      <c r="AF34" s="43">
        <f t="shared" si="10"/>
        <v>0.5275986873344659</v>
      </c>
      <c r="AG34" s="43">
        <f t="shared" si="11"/>
        <v>0</v>
      </c>
      <c r="AH34" s="43">
        <f t="shared" si="12"/>
        <v>0</v>
      </c>
      <c r="AI34" s="43">
        <f t="shared" si="13"/>
        <v>0</v>
      </c>
      <c r="AJ34" s="43">
        <f t="shared" si="14"/>
        <v>0</v>
      </c>
      <c r="AK34" s="43">
        <f t="shared" si="15"/>
        <v>0</v>
      </c>
      <c r="AL34" s="43"/>
      <c r="AN34" s="23" t="s">
        <v>434</v>
      </c>
      <c r="AO34" s="6" t="s">
        <v>64</v>
      </c>
    </row>
    <row r="35" spans="1:41" ht="12.75">
      <c r="A35" s="25" t="s">
        <v>20</v>
      </c>
      <c r="B35" s="25" t="s">
        <v>21</v>
      </c>
      <c r="C35" s="25">
        <v>2005</v>
      </c>
      <c r="D35" s="26">
        <v>60943912</v>
      </c>
      <c r="E35" s="26"/>
      <c r="F35" s="23">
        <v>36</v>
      </c>
      <c r="G35" s="23">
        <v>54</v>
      </c>
      <c r="H35" s="23">
        <v>54</v>
      </c>
      <c r="I35" s="23">
        <v>76</v>
      </c>
      <c r="J35" s="23">
        <v>7</v>
      </c>
      <c r="K35" s="23">
        <v>24</v>
      </c>
      <c r="L35" s="23">
        <v>37</v>
      </c>
      <c r="M35" s="23">
        <v>15</v>
      </c>
      <c r="N35" s="23">
        <v>45</v>
      </c>
      <c r="O35" s="23">
        <v>7</v>
      </c>
      <c r="P35" s="23">
        <v>28</v>
      </c>
      <c r="Q35" s="23">
        <v>20</v>
      </c>
      <c r="W35" s="43">
        <f t="shared" si="1"/>
        <v>0.5907070750561598</v>
      </c>
      <c r="X35" s="43">
        <f t="shared" si="2"/>
        <v>0.8860606125842397</v>
      </c>
      <c r="Y35" s="43">
        <f t="shared" si="3"/>
        <v>0.8860606125842397</v>
      </c>
      <c r="Z35" s="43">
        <f t="shared" si="4"/>
        <v>1.247048269563004</v>
      </c>
      <c r="AA35" s="43">
        <f t="shared" si="5"/>
        <v>0.11485970903869774</v>
      </c>
      <c r="AB35" s="43">
        <f t="shared" si="6"/>
        <v>0.39380471670410655</v>
      </c>
      <c r="AC35" s="43">
        <f t="shared" si="7"/>
        <v>0.6071156049188309</v>
      </c>
      <c r="AD35" s="43">
        <f t="shared" si="8"/>
        <v>0.24612794794006662</v>
      </c>
      <c r="AE35" s="43">
        <f t="shared" si="9"/>
        <v>0.7383838438201998</v>
      </c>
      <c r="AF35" s="43">
        <f t="shared" si="10"/>
        <v>0.11485970903869774</v>
      </c>
      <c r="AG35" s="43">
        <f t="shared" si="11"/>
        <v>0.459438836154791</v>
      </c>
      <c r="AH35" s="43">
        <f t="shared" si="12"/>
        <v>0.3281705972534221</v>
      </c>
      <c r="AI35" s="43">
        <f t="shared" si="13"/>
        <v>0</v>
      </c>
      <c r="AJ35" s="43">
        <f t="shared" si="14"/>
        <v>0</v>
      </c>
      <c r="AK35" s="43">
        <f t="shared" si="15"/>
        <v>0</v>
      </c>
      <c r="AL35" s="43"/>
      <c r="AN35" s="23" t="s">
        <v>434</v>
      </c>
      <c r="AO35" s="6" t="s">
        <v>64</v>
      </c>
    </row>
    <row r="36" spans="1:38" s="44" customFormat="1" ht="12" customHeight="1">
      <c r="A36" s="44" t="s">
        <v>13</v>
      </c>
      <c r="B36" s="46" t="s">
        <v>21</v>
      </c>
      <c r="D36" s="47">
        <f>SUM(D3:D35)</f>
        <v>514126210</v>
      </c>
      <c r="E36" s="47"/>
      <c r="F36" s="47">
        <f>SUM(F3:F35)</f>
        <v>2013</v>
      </c>
      <c r="G36" s="47">
        <f aca="true" t="shared" si="16" ref="G36:Q36">SUM(G3:G35)</f>
        <v>2629</v>
      </c>
      <c r="H36" s="47">
        <f t="shared" si="16"/>
        <v>1906</v>
      </c>
      <c r="I36" s="47">
        <f t="shared" si="16"/>
        <v>2357</v>
      </c>
      <c r="J36" s="47">
        <f t="shared" si="16"/>
        <v>307</v>
      </c>
      <c r="K36" s="47">
        <f t="shared" si="16"/>
        <v>431</v>
      </c>
      <c r="L36" s="47">
        <f t="shared" si="16"/>
        <v>1069</v>
      </c>
      <c r="M36" s="47">
        <f t="shared" si="16"/>
        <v>505</v>
      </c>
      <c r="N36" s="47">
        <f t="shared" si="16"/>
        <v>1823</v>
      </c>
      <c r="O36" s="47">
        <f t="shared" si="16"/>
        <v>211</v>
      </c>
      <c r="P36" s="47">
        <f t="shared" si="16"/>
        <v>363</v>
      </c>
      <c r="Q36" s="47">
        <f t="shared" si="16"/>
        <v>212</v>
      </c>
      <c r="R36" s="47">
        <f>SUM(R3:R35)</f>
        <v>0</v>
      </c>
      <c r="S36" s="47">
        <f>SUM(S3:S35)</f>
        <v>0</v>
      </c>
      <c r="T36" s="47">
        <f>SUM(T3:T35)</f>
        <v>0</v>
      </c>
      <c r="U36" s="47"/>
      <c r="W36" s="48">
        <f aca="true" t="shared" si="17" ref="W36:AK36">F36/$D36*10^6</f>
        <v>3.915381011211235</v>
      </c>
      <c r="X36" s="48">
        <f t="shared" si="17"/>
        <v>5.113530391691176</v>
      </c>
      <c r="Y36" s="48">
        <f t="shared" si="17"/>
        <v>3.7072609077837133</v>
      </c>
      <c r="Z36" s="48">
        <f t="shared" si="17"/>
        <v>4.584477418492241</v>
      </c>
      <c r="AA36" s="48">
        <f t="shared" si="17"/>
        <v>0.597129642544386</v>
      </c>
      <c r="AB36" s="48">
        <f t="shared" si="17"/>
        <v>0.8383155567968418</v>
      </c>
      <c r="AC36" s="48">
        <f t="shared" si="17"/>
        <v>2.079255986579638</v>
      </c>
      <c r="AD36" s="48">
        <f t="shared" si="17"/>
        <v>0.9822490862700815</v>
      </c>
      <c r="AE36" s="48">
        <f t="shared" si="17"/>
        <v>3.5458219490502145</v>
      </c>
      <c r="AF36" s="48">
        <f t="shared" si="17"/>
        <v>0.41040506376829144</v>
      </c>
      <c r="AG36" s="48">
        <f t="shared" si="17"/>
        <v>0.706052313497108</v>
      </c>
      <c r="AH36" s="48">
        <f t="shared" si="17"/>
        <v>0.4123501114638758</v>
      </c>
      <c r="AI36" s="48">
        <f t="shared" si="17"/>
        <v>0</v>
      </c>
      <c r="AJ36" s="48">
        <f t="shared" si="17"/>
        <v>0</v>
      </c>
      <c r="AK36" s="48">
        <f t="shared" si="17"/>
        <v>0</v>
      </c>
      <c r="AL36" s="45"/>
    </row>
    <row r="37" ht="12.75">
      <c r="B37" s="25"/>
    </row>
    <row r="38" spans="1:37" ht="12.75">
      <c r="A38" s="50" t="s">
        <v>283</v>
      </c>
      <c r="B38" s="25" t="s">
        <v>421</v>
      </c>
      <c r="C38" s="50"/>
      <c r="D38" s="51">
        <v>1322044605</v>
      </c>
      <c r="E38" s="50">
        <v>559</v>
      </c>
      <c r="F38" s="50">
        <v>559</v>
      </c>
      <c r="G38"/>
      <c r="H38" s="50">
        <v>559</v>
      </c>
      <c r="I38" s="50">
        <v>559</v>
      </c>
      <c r="J38" s="50"/>
      <c r="K38" s="50">
        <v>559</v>
      </c>
      <c r="L38" s="50">
        <v>559</v>
      </c>
      <c r="M38" s="50"/>
      <c r="N38" s="50">
        <v>559</v>
      </c>
      <c r="O38" s="50"/>
      <c r="R38" s="50">
        <v>559</v>
      </c>
      <c r="S38" s="50"/>
      <c r="T38" s="50"/>
      <c r="U38" s="50">
        <v>559</v>
      </c>
      <c r="W38" s="43">
        <f aca="true" t="shared" si="18" ref="W38:W57">F38/$D38*10^6</f>
        <v>0.4228299089802647</v>
      </c>
      <c r="X38" s="43">
        <f aca="true" t="shared" si="19" ref="X38:X57">G38/$D38*10^6</f>
        <v>0</v>
      </c>
      <c r="Y38" s="43">
        <f aca="true" t="shared" si="20" ref="Y38:Y57">H38/$D38*10^6</f>
        <v>0.4228299089802647</v>
      </c>
      <c r="Z38" s="43">
        <f aca="true" t="shared" si="21" ref="Z38:Z57">I38/$D38*10^6</f>
        <v>0.4228299089802647</v>
      </c>
      <c r="AA38" s="43">
        <f aca="true" t="shared" si="22" ref="AA38:AA57">J38/$D38*10^6</f>
        <v>0</v>
      </c>
      <c r="AB38" s="43">
        <f aca="true" t="shared" si="23" ref="AB38:AB57">K38/$D38*10^6</f>
        <v>0.4228299089802647</v>
      </c>
      <c r="AC38" s="43">
        <f aca="true" t="shared" si="24" ref="AC38:AC57">L38/$D38*10^6</f>
        <v>0.4228299089802647</v>
      </c>
      <c r="AD38" s="43">
        <f aca="true" t="shared" si="25" ref="AD38:AD57">M38/$D38*10^6</f>
        <v>0</v>
      </c>
      <c r="AE38" s="43">
        <f aca="true" t="shared" si="26" ref="AE38:AE57">N38/$D38*10^6</f>
        <v>0.4228299089802647</v>
      </c>
      <c r="AF38" s="43">
        <f aca="true" t="shared" si="27" ref="AF38:AF57">O38/$D38*10^6</f>
        <v>0</v>
      </c>
      <c r="AG38" s="43">
        <f aca="true" t="shared" si="28" ref="AG38:AG57">P38/$D38*10^6</f>
        <v>0</v>
      </c>
      <c r="AH38" s="43">
        <f aca="true" t="shared" si="29" ref="AH38:AH57">Q38/$D38*10^6</f>
        <v>0</v>
      </c>
      <c r="AI38" s="43">
        <f aca="true" t="shared" si="30" ref="AI38:AI57">R38/$D38*10^6</f>
        <v>0.4228299089802647</v>
      </c>
      <c r="AJ38" s="43">
        <f aca="true" t="shared" si="31" ref="AJ38:AJ57">S38/$D38*10^6</f>
        <v>0</v>
      </c>
      <c r="AK38" s="43">
        <f aca="true" t="shared" si="32" ref="AK38:AK57">T38/$D38*10^6</f>
        <v>0</v>
      </c>
    </row>
    <row r="39" spans="1:37" ht="12.75">
      <c r="A39" s="50" t="s">
        <v>403</v>
      </c>
      <c r="B39" s="25" t="s">
        <v>421</v>
      </c>
      <c r="C39" s="50"/>
      <c r="D39" s="51">
        <v>7008300</v>
      </c>
      <c r="E39" s="50">
        <v>14</v>
      </c>
      <c r="F39" s="50">
        <v>14</v>
      </c>
      <c r="G39" s="50">
        <v>14</v>
      </c>
      <c r="H39" s="50"/>
      <c r="I39" s="50">
        <v>14</v>
      </c>
      <c r="J39" s="50"/>
      <c r="K39" s="50"/>
      <c r="L39" s="50">
        <v>14</v>
      </c>
      <c r="M39" s="50"/>
      <c r="N39" s="50">
        <v>14</v>
      </c>
      <c r="O39" s="50"/>
      <c r="R39" s="50">
        <v>14</v>
      </c>
      <c r="S39" s="50"/>
      <c r="T39" s="50"/>
      <c r="U39" s="50"/>
      <c r="W39" s="43">
        <f t="shared" si="18"/>
        <v>1.9976313799352199</v>
      </c>
      <c r="X39" s="43">
        <f t="shared" si="19"/>
        <v>1.9976313799352199</v>
      </c>
      <c r="Y39" s="43">
        <f t="shared" si="20"/>
        <v>0</v>
      </c>
      <c r="Z39" s="43">
        <f t="shared" si="21"/>
        <v>1.9976313799352199</v>
      </c>
      <c r="AA39" s="43">
        <f t="shared" si="22"/>
        <v>0</v>
      </c>
      <c r="AB39" s="43">
        <f t="shared" si="23"/>
        <v>0</v>
      </c>
      <c r="AC39" s="43">
        <f t="shared" si="24"/>
        <v>1.9976313799352199</v>
      </c>
      <c r="AD39" s="43">
        <f t="shared" si="25"/>
        <v>0</v>
      </c>
      <c r="AE39" s="43">
        <f t="shared" si="26"/>
        <v>1.9976313799352199</v>
      </c>
      <c r="AF39" s="43">
        <f t="shared" si="27"/>
        <v>0</v>
      </c>
      <c r="AG39" s="43">
        <f t="shared" si="28"/>
        <v>0</v>
      </c>
      <c r="AH39" s="43">
        <f t="shared" si="29"/>
        <v>0</v>
      </c>
      <c r="AI39" s="43">
        <f t="shared" si="30"/>
        <v>1.9976313799352199</v>
      </c>
      <c r="AJ39" s="43">
        <f t="shared" si="31"/>
        <v>0</v>
      </c>
      <c r="AK39" s="43">
        <f t="shared" si="32"/>
        <v>0</v>
      </c>
    </row>
    <row r="40" spans="1:37" ht="12.75">
      <c r="A40" s="50" t="s">
        <v>404</v>
      </c>
      <c r="B40" s="25" t="s">
        <v>421</v>
      </c>
      <c r="C40" s="50"/>
      <c r="D40" s="51">
        <v>460823</v>
      </c>
      <c r="E40" s="50">
        <v>6</v>
      </c>
      <c r="F40" s="50">
        <v>6</v>
      </c>
      <c r="G40" s="50">
        <v>6</v>
      </c>
      <c r="H40" s="50"/>
      <c r="I40" s="50">
        <v>6</v>
      </c>
      <c r="J40" s="50"/>
      <c r="K40" s="50"/>
      <c r="L40" s="50"/>
      <c r="M40" s="50"/>
      <c r="N40" s="50">
        <v>6</v>
      </c>
      <c r="O40" s="50"/>
      <c r="R40" s="50"/>
      <c r="S40" s="50"/>
      <c r="T40" s="50"/>
      <c r="U40" s="50"/>
      <c r="W40" s="43">
        <f t="shared" si="18"/>
        <v>13.020183454384872</v>
      </c>
      <c r="X40" s="43">
        <f t="shared" si="19"/>
        <v>13.020183454384872</v>
      </c>
      <c r="Y40" s="43">
        <f t="shared" si="20"/>
        <v>0</v>
      </c>
      <c r="Z40" s="43">
        <f t="shared" si="21"/>
        <v>13.020183454384872</v>
      </c>
      <c r="AA40" s="43">
        <f t="shared" si="22"/>
        <v>0</v>
      </c>
      <c r="AB40" s="43">
        <f t="shared" si="23"/>
        <v>0</v>
      </c>
      <c r="AC40" s="43">
        <f t="shared" si="24"/>
        <v>0</v>
      </c>
      <c r="AD40" s="43">
        <f t="shared" si="25"/>
        <v>0</v>
      </c>
      <c r="AE40" s="43">
        <f t="shared" si="26"/>
        <v>13.020183454384872</v>
      </c>
      <c r="AF40" s="43">
        <f t="shared" si="27"/>
        <v>0</v>
      </c>
      <c r="AG40" s="43">
        <f t="shared" si="28"/>
        <v>0</v>
      </c>
      <c r="AH40" s="43">
        <f t="shared" si="29"/>
        <v>0</v>
      </c>
      <c r="AI40" s="43">
        <f t="shared" si="30"/>
        <v>0</v>
      </c>
      <c r="AJ40" s="43">
        <f t="shared" si="31"/>
        <v>0</v>
      </c>
      <c r="AK40" s="43">
        <f t="shared" si="32"/>
        <v>0</v>
      </c>
    </row>
    <row r="41" spans="1:37" ht="12.75">
      <c r="A41" s="50" t="s">
        <v>405</v>
      </c>
      <c r="B41" s="25" t="s">
        <v>421</v>
      </c>
      <c r="C41" s="50">
        <v>1970</v>
      </c>
      <c r="D41" s="51">
        <v>127288628</v>
      </c>
      <c r="E41" s="50">
        <v>1910</v>
      </c>
      <c r="F41" s="50">
        <v>1910</v>
      </c>
      <c r="G41" s="50">
        <v>1910</v>
      </c>
      <c r="H41" s="50"/>
      <c r="I41" s="50"/>
      <c r="J41" s="50"/>
      <c r="K41" s="50"/>
      <c r="L41" s="50">
        <v>1910</v>
      </c>
      <c r="M41" s="50"/>
      <c r="N41" s="50">
        <v>1910</v>
      </c>
      <c r="O41" s="50"/>
      <c r="R41" s="50">
        <v>1910</v>
      </c>
      <c r="S41" s="50"/>
      <c r="T41" s="50"/>
      <c r="U41" s="50"/>
      <c r="W41" s="43">
        <f t="shared" si="18"/>
        <v>15.005268184680252</v>
      </c>
      <c r="X41" s="43">
        <f t="shared" si="19"/>
        <v>15.005268184680252</v>
      </c>
      <c r="Y41" s="43">
        <f t="shared" si="20"/>
        <v>0</v>
      </c>
      <c r="Z41" s="43">
        <f t="shared" si="21"/>
        <v>0</v>
      </c>
      <c r="AA41" s="43">
        <f t="shared" si="22"/>
        <v>0</v>
      </c>
      <c r="AB41" s="43">
        <f t="shared" si="23"/>
        <v>0</v>
      </c>
      <c r="AC41" s="43">
        <f t="shared" si="24"/>
        <v>15.005268184680252</v>
      </c>
      <c r="AD41" s="43">
        <f t="shared" si="25"/>
        <v>0</v>
      </c>
      <c r="AE41" s="43">
        <f t="shared" si="26"/>
        <v>15.005268184680252</v>
      </c>
      <c r="AF41" s="43">
        <f t="shared" si="27"/>
        <v>0</v>
      </c>
      <c r="AG41" s="43">
        <f t="shared" si="28"/>
        <v>0</v>
      </c>
      <c r="AH41" s="43">
        <f t="shared" si="29"/>
        <v>0</v>
      </c>
      <c r="AI41" s="43">
        <f t="shared" si="30"/>
        <v>15.005268184680252</v>
      </c>
      <c r="AJ41" s="43">
        <f t="shared" si="31"/>
        <v>0</v>
      </c>
      <c r="AK41" s="43">
        <f t="shared" si="32"/>
        <v>0</v>
      </c>
    </row>
    <row r="42" spans="1:37" ht="12.75">
      <c r="A42" s="50" t="s">
        <v>406</v>
      </c>
      <c r="B42" s="25" t="s">
        <v>421</v>
      </c>
      <c r="C42" s="50"/>
      <c r="D42" s="51">
        <v>22920946</v>
      </c>
      <c r="E42" s="50">
        <v>64</v>
      </c>
      <c r="F42" s="50">
        <v>64</v>
      </c>
      <c r="G42" s="50">
        <v>64</v>
      </c>
      <c r="H42" s="50"/>
      <c r="I42" s="50">
        <v>64</v>
      </c>
      <c r="J42" s="50"/>
      <c r="K42" s="50"/>
      <c r="L42" s="50">
        <v>64</v>
      </c>
      <c r="M42" s="50"/>
      <c r="N42" s="50">
        <v>64</v>
      </c>
      <c r="O42" s="50"/>
      <c r="R42" s="50"/>
      <c r="S42" s="50"/>
      <c r="T42" s="50"/>
      <c r="U42" s="50"/>
      <c r="W42" s="43">
        <f t="shared" si="18"/>
        <v>2.792205871433055</v>
      </c>
      <c r="X42" s="43">
        <f t="shared" si="19"/>
        <v>2.792205871433055</v>
      </c>
      <c r="Y42" s="43">
        <f t="shared" si="20"/>
        <v>0</v>
      </c>
      <c r="Z42" s="43">
        <f t="shared" si="21"/>
        <v>2.792205871433055</v>
      </c>
      <c r="AA42" s="43">
        <f t="shared" si="22"/>
        <v>0</v>
      </c>
      <c r="AB42" s="43">
        <f t="shared" si="23"/>
        <v>0</v>
      </c>
      <c r="AC42" s="43">
        <f t="shared" si="24"/>
        <v>2.792205871433055</v>
      </c>
      <c r="AD42" s="43">
        <f t="shared" si="25"/>
        <v>0</v>
      </c>
      <c r="AE42" s="43">
        <f t="shared" si="26"/>
        <v>2.792205871433055</v>
      </c>
      <c r="AF42" s="43">
        <f t="shared" si="27"/>
        <v>0</v>
      </c>
      <c r="AG42" s="43">
        <f t="shared" si="28"/>
        <v>0</v>
      </c>
      <c r="AH42" s="43">
        <f t="shared" si="29"/>
        <v>0</v>
      </c>
      <c r="AI42" s="43">
        <f t="shared" si="30"/>
        <v>0</v>
      </c>
      <c r="AJ42" s="43">
        <f t="shared" si="31"/>
        <v>0</v>
      </c>
      <c r="AK42" s="43">
        <f t="shared" si="32"/>
        <v>0</v>
      </c>
    </row>
    <row r="43" spans="1:37" ht="12.75">
      <c r="A43" s="50" t="s">
        <v>407</v>
      </c>
      <c r="B43" s="25" t="s">
        <v>421</v>
      </c>
      <c r="C43" s="50"/>
      <c r="D43" s="51">
        <v>23479095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R43" s="50"/>
      <c r="S43" s="50"/>
      <c r="T43" s="50"/>
      <c r="U43" s="50"/>
      <c r="W43" s="43">
        <f t="shared" si="18"/>
        <v>0</v>
      </c>
      <c r="X43" s="43">
        <f t="shared" si="19"/>
        <v>0</v>
      </c>
      <c r="Y43" s="43">
        <f t="shared" si="20"/>
        <v>0</v>
      </c>
      <c r="Z43" s="43">
        <f t="shared" si="21"/>
        <v>0</v>
      </c>
      <c r="AA43" s="43">
        <f t="shared" si="22"/>
        <v>0</v>
      </c>
      <c r="AB43" s="43">
        <f t="shared" si="23"/>
        <v>0</v>
      </c>
      <c r="AC43" s="43">
        <f t="shared" si="24"/>
        <v>0</v>
      </c>
      <c r="AD43" s="43">
        <f t="shared" si="25"/>
        <v>0</v>
      </c>
      <c r="AE43" s="43">
        <f t="shared" si="26"/>
        <v>0</v>
      </c>
      <c r="AF43" s="43">
        <f t="shared" si="27"/>
        <v>0</v>
      </c>
      <c r="AG43" s="43">
        <f t="shared" si="28"/>
        <v>0</v>
      </c>
      <c r="AH43" s="43">
        <f t="shared" si="29"/>
        <v>0</v>
      </c>
      <c r="AI43" s="43">
        <f t="shared" si="30"/>
        <v>0</v>
      </c>
      <c r="AJ43" s="43">
        <f t="shared" si="31"/>
        <v>0</v>
      </c>
      <c r="AK43" s="43">
        <f t="shared" si="32"/>
        <v>0</v>
      </c>
    </row>
    <row r="44" spans="1:37" ht="12.75">
      <c r="A44" s="50" t="s">
        <v>408</v>
      </c>
      <c r="B44" s="25" t="s">
        <v>421</v>
      </c>
      <c r="C44" s="50"/>
      <c r="D44" s="51">
        <v>49232844</v>
      </c>
      <c r="E44" s="50">
        <v>271</v>
      </c>
      <c r="F44" s="50">
        <v>271</v>
      </c>
      <c r="G44" s="50">
        <v>271</v>
      </c>
      <c r="H44" s="50"/>
      <c r="I44" s="50">
        <v>271</v>
      </c>
      <c r="J44" s="50"/>
      <c r="K44" s="50"/>
      <c r="L44" s="50">
        <v>271</v>
      </c>
      <c r="M44" s="50"/>
      <c r="N44" s="50">
        <v>271</v>
      </c>
      <c r="O44" s="50"/>
      <c r="R44" s="50"/>
      <c r="S44" s="50"/>
      <c r="T44" s="50"/>
      <c r="U44" s="50"/>
      <c r="W44" s="43">
        <f t="shared" si="18"/>
        <v>5.504455521602612</v>
      </c>
      <c r="X44" s="43">
        <f t="shared" si="19"/>
        <v>5.504455521602612</v>
      </c>
      <c r="Y44" s="43">
        <f t="shared" si="20"/>
        <v>0</v>
      </c>
      <c r="Z44" s="43">
        <f t="shared" si="21"/>
        <v>5.504455521602612</v>
      </c>
      <c r="AA44" s="43">
        <f t="shared" si="22"/>
        <v>0</v>
      </c>
      <c r="AB44" s="43">
        <f t="shared" si="23"/>
        <v>0</v>
      </c>
      <c r="AC44" s="43">
        <f t="shared" si="24"/>
        <v>5.504455521602612</v>
      </c>
      <c r="AD44" s="43">
        <f t="shared" si="25"/>
        <v>0</v>
      </c>
      <c r="AE44" s="43">
        <f t="shared" si="26"/>
        <v>5.504455521602612</v>
      </c>
      <c r="AF44" s="43">
        <f t="shared" si="27"/>
        <v>0</v>
      </c>
      <c r="AG44" s="43">
        <f t="shared" si="28"/>
        <v>0</v>
      </c>
      <c r="AH44" s="43">
        <f t="shared" si="29"/>
        <v>0</v>
      </c>
      <c r="AI44" s="43">
        <f t="shared" si="30"/>
        <v>0</v>
      </c>
      <c r="AJ44" s="43">
        <f t="shared" si="31"/>
        <v>0</v>
      </c>
      <c r="AK44" s="43">
        <f t="shared" si="32"/>
        <v>0</v>
      </c>
    </row>
    <row r="45" spans="1:37" ht="12.75">
      <c r="A45" s="50" t="s">
        <v>409</v>
      </c>
      <c r="B45" s="25" t="s">
        <v>421</v>
      </c>
      <c r="C45" s="50"/>
      <c r="D45" s="51">
        <v>2996082</v>
      </c>
      <c r="E45" s="50">
        <v>24</v>
      </c>
      <c r="F45" s="50">
        <v>24</v>
      </c>
      <c r="G45" s="50">
        <v>24</v>
      </c>
      <c r="H45" s="50"/>
      <c r="I45" s="50"/>
      <c r="J45" s="50"/>
      <c r="K45" s="50"/>
      <c r="L45" s="50"/>
      <c r="M45" s="50"/>
      <c r="N45" s="50"/>
      <c r="O45" s="50"/>
      <c r="R45" s="50"/>
      <c r="S45" s="50"/>
      <c r="T45" s="50"/>
      <c r="U45" s="50"/>
      <c r="W45" s="43">
        <f t="shared" si="18"/>
        <v>8.010461662931789</v>
      </c>
      <c r="X45" s="43">
        <f t="shared" si="19"/>
        <v>8.010461662931789</v>
      </c>
      <c r="Y45" s="43">
        <f t="shared" si="20"/>
        <v>0</v>
      </c>
      <c r="Z45" s="43">
        <f t="shared" si="21"/>
        <v>0</v>
      </c>
      <c r="AA45" s="43">
        <f t="shared" si="22"/>
        <v>0</v>
      </c>
      <c r="AB45" s="43">
        <f t="shared" si="23"/>
        <v>0</v>
      </c>
      <c r="AC45" s="43">
        <f t="shared" si="24"/>
        <v>0</v>
      </c>
      <c r="AD45" s="43">
        <f t="shared" si="25"/>
        <v>0</v>
      </c>
      <c r="AE45" s="43">
        <f t="shared" si="26"/>
        <v>0</v>
      </c>
      <c r="AF45" s="43">
        <f t="shared" si="27"/>
        <v>0</v>
      </c>
      <c r="AG45" s="43">
        <f t="shared" si="28"/>
        <v>0</v>
      </c>
      <c r="AH45" s="43">
        <f t="shared" si="29"/>
        <v>0</v>
      </c>
      <c r="AI45" s="43">
        <f t="shared" si="30"/>
        <v>0</v>
      </c>
      <c r="AJ45" s="43">
        <f t="shared" si="31"/>
        <v>0</v>
      </c>
      <c r="AK45" s="43">
        <f t="shared" si="32"/>
        <v>0</v>
      </c>
    </row>
    <row r="46" spans="1:37" ht="12.75">
      <c r="A46" s="50" t="s">
        <v>410</v>
      </c>
      <c r="B46" s="25" t="s">
        <v>421</v>
      </c>
      <c r="C46" s="50"/>
      <c r="D46" s="51">
        <v>381371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R46" s="50"/>
      <c r="S46" s="50"/>
      <c r="T46" s="50"/>
      <c r="U46" s="50"/>
      <c r="W46" s="43">
        <f t="shared" si="18"/>
        <v>0</v>
      </c>
      <c r="X46" s="43">
        <f t="shared" si="19"/>
        <v>0</v>
      </c>
      <c r="Y46" s="43">
        <f t="shared" si="20"/>
        <v>0</v>
      </c>
      <c r="Z46" s="43">
        <f t="shared" si="21"/>
        <v>0</v>
      </c>
      <c r="AA46" s="43">
        <f t="shared" si="22"/>
        <v>0</v>
      </c>
      <c r="AB46" s="43">
        <f t="shared" si="23"/>
        <v>0</v>
      </c>
      <c r="AC46" s="43">
        <f t="shared" si="24"/>
        <v>0</v>
      </c>
      <c r="AD46" s="43">
        <f t="shared" si="25"/>
        <v>0</v>
      </c>
      <c r="AE46" s="43">
        <f t="shared" si="26"/>
        <v>0</v>
      </c>
      <c r="AF46" s="43">
        <f t="shared" si="27"/>
        <v>0</v>
      </c>
      <c r="AG46" s="43">
        <f t="shared" si="28"/>
        <v>0</v>
      </c>
      <c r="AH46" s="43">
        <f t="shared" si="29"/>
        <v>0</v>
      </c>
      <c r="AI46" s="43">
        <f t="shared" si="30"/>
        <v>0</v>
      </c>
      <c r="AJ46" s="43">
        <f t="shared" si="31"/>
        <v>0</v>
      </c>
      <c r="AK46" s="43">
        <f t="shared" si="32"/>
        <v>0</v>
      </c>
    </row>
    <row r="47" spans="1:37" ht="12.75">
      <c r="A47" s="50" t="s">
        <v>411</v>
      </c>
      <c r="B47" s="25" t="s">
        <v>421</v>
      </c>
      <c r="C47" s="50"/>
      <c r="D47" s="51">
        <v>47758224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R47" s="50"/>
      <c r="S47" s="50"/>
      <c r="T47" s="50"/>
      <c r="U47" s="50"/>
      <c r="W47" s="43">
        <f t="shared" si="18"/>
        <v>0</v>
      </c>
      <c r="X47" s="43">
        <f t="shared" si="19"/>
        <v>0</v>
      </c>
      <c r="Y47" s="43">
        <f t="shared" si="20"/>
        <v>0</v>
      </c>
      <c r="Z47" s="43">
        <f t="shared" si="21"/>
        <v>0</v>
      </c>
      <c r="AA47" s="43">
        <f t="shared" si="22"/>
        <v>0</v>
      </c>
      <c r="AB47" s="43">
        <f t="shared" si="23"/>
        <v>0</v>
      </c>
      <c r="AC47" s="43">
        <f t="shared" si="24"/>
        <v>0</v>
      </c>
      <c r="AD47" s="43">
        <f t="shared" si="25"/>
        <v>0</v>
      </c>
      <c r="AE47" s="43">
        <f t="shared" si="26"/>
        <v>0</v>
      </c>
      <c r="AF47" s="43">
        <f t="shared" si="27"/>
        <v>0</v>
      </c>
      <c r="AG47" s="43">
        <f t="shared" si="28"/>
        <v>0</v>
      </c>
      <c r="AH47" s="43">
        <f t="shared" si="29"/>
        <v>0</v>
      </c>
      <c r="AI47" s="43">
        <f t="shared" si="30"/>
        <v>0</v>
      </c>
      <c r="AJ47" s="43">
        <f t="shared" si="31"/>
        <v>0</v>
      </c>
      <c r="AK47" s="43">
        <f t="shared" si="32"/>
        <v>0</v>
      </c>
    </row>
    <row r="48" spans="1:37" ht="12.75">
      <c r="A48" s="50" t="s">
        <v>412</v>
      </c>
      <c r="B48" s="25" t="s">
        <v>421</v>
      </c>
      <c r="C48" s="50"/>
      <c r="D48" s="51">
        <v>13388910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R48" s="50"/>
      <c r="S48" s="50"/>
      <c r="T48" s="50"/>
      <c r="U48" s="50"/>
      <c r="W48" s="43">
        <f t="shared" si="18"/>
        <v>0</v>
      </c>
      <c r="X48" s="43">
        <f t="shared" si="19"/>
        <v>0</v>
      </c>
      <c r="Y48" s="43">
        <f t="shared" si="20"/>
        <v>0</v>
      </c>
      <c r="Z48" s="43">
        <f t="shared" si="21"/>
        <v>0</v>
      </c>
      <c r="AA48" s="43">
        <f t="shared" si="22"/>
        <v>0</v>
      </c>
      <c r="AB48" s="43">
        <f t="shared" si="23"/>
        <v>0</v>
      </c>
      <c r="AC48" s="43">
        <f t="shared" si="24"/>
        <v>0</v>
      </c>
      <c r="AD48" s="43">
        <f t="shared" si="25"/>
        <v>0</v>
      </c>
      <c r="AE48" s="43">
        <f t="shared" si="26"/>
        <v>0</v>
      </c>
      <c r="AF48" s="43">
        <f t="shared" si="27"/>
        <v>0</v>
      </c>
      <c r="AG48" s="43">
        <f t="shared" si="28"/>
        <v>0</v>
      </c>
      <c r="AH48" s="43">
        <f t="shared" si="29"/>
        <v>0</v>
      </c>
      <c r="AI48" s="43">
        <f t="shared" si="30"/>
        <v>0</v>
      </c>
      <c r="AJ48" s="43">
        <f t="shared" si="31"/>
        <v>0</v>
      </c>
      <c r="AK48" s="43">
        <f t="shared" si="32"/>
        <v>0</v>
      </c>
    </row>
    <row r="49" spans="1:37" ht="12.75">
      <c r="A49" s="50" t="s">
        <v>413</v>
      </c>
      <c r="B49" s="25" t="s">
        <v>421</v>
      </c>
      <c r="C49" s="50"/>
      <c r="D49" s="51">
        <v>1108777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R49" s="50"/>
      <c r="S49" s="50"/>
      <c r="T49" s="50"/>
      <c r="U49" s="50"/>
      <c r="W49" s="43">
        <f t="shared" si="18"/>
        <v>0</v>
      </c>
      <c r="X49" s="43">
        <f t="shared" si="19"/>
        <v>0</v>
      </c>
      <c r="Y49" s="43">
        <f t="shared" si="20"/>
        <v>0</v>
      </c>
      <c r="Z49" s="43">
        <f t="shared" si="21"/>
        <v>0</v>
      </c>
      <c r="AA49" s="43">
        <f t="shared" si="22"/>
        <v>0</v>
      </c>
      <c r="AB49" s="43">
        <f t="shared" si="23"/>
        <v>0</v>
      </c>
      <c r="AC49" s="43">
        <f t="shared" si="24"/>
        <v>0</v>
      </c>
      <c r="AD49" s="43">
        <f t="shared" si="25"/>
        <v>0</v>
      </c>
      <c r="AE49" s="43">
        <f t="shared" si="26"/>
        <v>0</v>
      </c>
      <c r="AF49" s="43">
        <f t="shared" si="27"/>
        <v>0</v>
      </c>
      <c r="AG49" s="43">
        <f t="shared" si="28"/>
        <v>0</v>
      </c>
      <c r="AH49" s="43">
        <f t="shared" si="29"/>
        <v>0</v>
      </c>
      <c r="AI49" s="43">
        <f t="shared" si="30"/>
        <v>0</v>
      </c>
      <c r="AJ49" s="43">
        <f t="shared" si="31"/>
        <v>0</v>
      </c>
      <c r="AK49" s="43">
        <f t="shared" si="32"/>
        <v>0</v>
      </c>
    </row>
    <row r="50" spans="1:37" ht="12.75">
      <c r="A50" s="50" t="s">
        <v>414</v>
      </c>
      <c r="B50" s="25" t="s">
        <v>421</v>
      </c>
      <c r="C50" s="50">
        <v>2003</v>
      </c>
      <c r="D50" s="51">
        <v>230512000</v>
      </c>
      <c r="E50" s="50">
        <v>10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R50" s="50"/>
      <c r="S50" s="50"/>
      <c r="T50" s="50"/>
      <c r="U50" s="50"/>
      <c r="W50" s="43">
        <f t="shared" si="18"/>
        <v>0</v>
      </c>
      <c r="X50" s="43">
        <f t="shared" si="19"/>
        <v>0</v>
      </c>
      <c r="Y50" s="43">
        <f t="shared" si="20"/>
        <v>0</v>
      </c>
      <c r="Z50" s="43">
        <f t="shared" si="21"/>
        <v>0</v>
      </c>
      <c r="AA50" s="43">
        <f t="shared" si="22"/>
        <v>0</v>
      </c>
      <c r="AB50" s="43">
        <f t="shared" si="23"/>
        <v>0</v>
      </c>
      <c r="AC50" s="43">
        <f t="shared" si="24"/>
        <v>0</v>
      </c>
      <c r="AD50" s="43">
        <f t="shared" si="25"/>
        <v>0</v>
      </c>
      <c r="AE50" s="43">
        <f t="shared" si="26"/>
        <v>0</v>
      </c>
      <c r="AF50" s="43">
        <f t="shared" si="27"/>
        <v>0</v>
      </c>
      <c r="AG50" s="43">
        <f t="shared" si="28"/>
        <v>0</v>
      </c>
      <c r="AH50" s="43">
        <f t="shared" si="29"/>
        <v>0</v>
      </c>
      <c r="AI50" s="43">
        <f t="shared" si="30"/>
        <v>0</v>
      </c>
      <c r="AJ50" s="43">
        <f t="shared" si="31"/>
        <v>0</v>
      </c>
      <c r="AK50" s="43">
        <f t="shared" si="32"/>
        <v>0</v>
      </c>
    </row>
    <row r="51" spans="1:37" ht="12.75">
      <c r="A51" s="50" t="s">
        <v>415</v>
      </c>
      <c r="B51" s="25" t="s">
        <v>421</v>
      </c>
      <c r="C51" s="50"/>
      <c r="D51" s="51">
        <v>6677534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R51" s="50"/>
      <c r="S51" s="50"/>
      <c r="T51" s="50"/>
      <c r="U51" s="50"/>
      <c r="W51" s="43">
        <f t="shared" si="18"/>
        <v>0</v>
      </c>
      <c r="X51" s="43">
        <f t="shared" si="19"/>
        <v>0</v>
      </c>
      <c r="Y51" s="43">
        <f t="shared" si="20"/>
        <v>0</v>
      </c>
      <c r="Z51" s="43">
        <f t="shared" si="21"/>
        <v>0</v>
      </c>
      <c r="AA51" s="43">
        <f t="shared" si="22"/>
        <v>0</v>
      </c>
      <c r="AB51" s="43">
        <f t="shared" si="23"/>
        <v>0</v>
      </c>
      <c r="AC51" s="43">
        <f t="shared" si="24"/>
        <v>0</v>
      </c>
      <c r="AD51" s="43">
        <f t="shared" si="25"/>
        <v>0</v>
      </c>
      <c r="AE51" s="43">
        <f t="shared" si="26"/>
        <v>0</v>
      </c>
      <c r="AF51" s="43">
        <f t="shared" si="27"/>
        <v>0</v>
      </c>
      <c r="AG51" s="43">
        <f t="shared" si="28"/>
        <v>0</v>
      </c>
      <c r="AH51" s="43">
        <f t="shared" si="29"/>
        <v>0</v>
      </c>
      <c r="AI51" s="43">
        <f t="shared" si="30"/>
        <v>0</v>
      </c>
      <c r="AJ51" s="43">
        <f t="shared" si="31"/>
        <v>0</v>
      </c>
      <c r="AK51" s="43">
        <f t="shared" si="32"/>
        <v>0</v>
      </c>
    </row>
    <row r="52" spans="1:37" ht="12.75">
      <c r="A52" s="50" t="s">
        <v>416</v>
      </c>
      <c r="B52" s="25" t="s">
        <v>421</v>
      </c>
      <c r="C52" s="50"/>
      <c r="D52" s="51">
        <v>27780000</v>
      </c>
      <c r="E52" s="50">
        <v>51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R52" s="50"/>
      <c r="S52" s="50"/>
      <c r="T52" s="50"/>
      <c r="U52" s="50"/>
      <c r="W52" s="43">
        <f t="shared" si="18"/>
        <v>0</v>
      </c>
      <c r="X52" s="43">
        <f t="shared" si="19"/>
        <v>0</v>
      </c>
      <c r="Y52" s="43">
        <f t="shared" si="20"/>
        <v>0</v>
      </c>
      <c r="Z52" s="43">
        <f t="shared" si="21"/>
        <v>0</v>
      </c>
      <c r="AA52" s="43">
        <f t="shared" si="22"/>
        <v>0</v>
      </c>
      <c r="AB52" s="43">
        <f t="shared" si="23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>
        <f t="shared" si="27"/>
        <v>0</v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>
        <f t="shared" si="31"/>
        <v>0</v>
      </c>
      <c r="AK52" s="43">
        <f t="shared" si="32"/>
        <v>0</v>
      </c>
    </row>
    <row r="53" spans="1:37" ht="12.75">
      <c r="A53" s="50" t="s">
        <v>417</v>
      </c>
      <c r="B53" s="25" t="s">
        <v>421</v>
      </c>
      <c r="C53" s="50"/>
      <c r="D53" s="51">
        <v>92681453</v>
      </c>
      <c r="E53" s="50">
        <f>11+1+52+1+1</f>
        <v>66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R53" s="50"/>
      <c r="S53" s="50"/>
      <c r="T53" s="50"/>
      <c r="U53" s="50"/>
      <c r="W53" s="43">
        <f t="shared" si="18"/>
        <v>0</v>
      </c>
      <c r="X53" s="43">
        <f t="shared" si="19"/>
        <v>0</v>
      </c>
      <c r="Y53" s="43">
        <f t="shared" si="20"/>
        <v>0</v>
      </c>
      <c r="Z53" s="43">
        <f t="shared" si="21"/>
        <v>0</v>
      </c>
      <c r="AA53" s="43">
        <f t="shared" si="22"/>
        <v>0</v>
      </c>
      <c r="AB53" s="43">
        <f t="shared" si="23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>
        <f t="shared" si="27"/>
        <v>0</v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>
        <f t="shared" si="31"/>
        <v>0</v>
      </c>
      <c r="AK53" s="43">
        <f t="shared" si="32"/>
        <v>0</v>
      </c>
    </row>
    <row r="54" spans="1:37" ht="12.75">
      <c r="A54" s="50" t="s">
        <v>418</v>
      </c>
      <c r="B54" s="25" t="s">
        <v>421</v>
      </c>
      <c r="C54" s="50">
        <v>1972</v>
      </c>
      <c r="D54" s="51">
        <v>4608167</v>
      </c>
      <c r="E54" s="52">
        <v>16</v>
      </c>
      <c r="F54" s="52">
        <v>16</v>
      </c>
      <c r="G54" s="52">
        <v>16</v>
      </c>
      <c r="H54" s="50"/>
      <c r="I54" s="50"/>
      <c r="J54" s="50"/>
      <c r="K54" s="52">
        <v>16</v>
      </c>
      <c r="L54" s="52">
        <v>16</v>
      </c>
      <c r="M54" s="50"/>
      <c r="N54" s="52">
        <v>16</v>
      </c>
      <c r="O54" s="50"/>
      <c r="R54" s="52">
        <v>16</v>
      </c>
      <c r="S54" s="50"/>
      <c r="T54" s="50"/>
      <c r="U54" s="52">
        <v>16</v>
      </c>
      <c r="W54" s="43">
        <f t="shared" si="18"/>
        <v>3.4720963888678513</v>
      </c>
      <c r="X54" s="43">
        <f t="shared" si="19"/>
        <v>3.4720963888678513</v>
      </c>
      <c r="Y54" s="43">
        <f t="shared" si="20"/>
        <v>0</v>
      </c>
      <c r="Z54" s="43">
        <f t="shared" si="21"/>
        <v>0</v>
      </c>
      <c r="AA54" s="43">
        <f t="shared" si="22"/>
        <v>0</v>
      </c>
      <c r="AB54" s="43">
        <f t="shared" si="23"/>
        <v>3.4720963888678513</v>
      </c>
      <c r="AC54" s="43">
        <f t="shared" si="24"/>
        <v>3.4720963888678513</v>
      </c>
      <c r="AD54" s="43">
        <f t="shared" si="25"/>
        <v>0</v>
      </c>
      <c r="AE54" s="43">
        <f t="shared" si="26"/>
        <v>3.4720963888678513</v>
      </c>
      <c r="AF54" s="43">
        <f t="shared" si="27"/>
        <v>0</v>
      </c>
      <c r="AG54" s="43">
        <f t="shared" si="28"/>
        <v>0</v>
      </c>
      <c r="AH54" s="43">
        <f t="shared" si="29"/>
        <v>0</v>
      </c>
      <c r="AI54" s="43">
        <f t="shared" si="30"/>
        <v>3.4720963888678513</v>
      </c>
      <c r="AJ54" s="43">
        <f t="shared" si="31"/>
        <v>0</v>
      </c>
      <c r="AK54" s="43">
        <f t="shared" si="32"/>
        <v>0</v>
      </c>
    </row>
    <row r="55" spans="1:37" ht="12.75">
      <c r="A55" s="50" t="s">
        <v>419</v>
      </c>
      <c r="B55" s="25" t="s">
        <v>421</v>
      </c>
      <c r="C55" s="50"/>
      <c r="D55" s="51">
        <v>65493298</v>
      </c>
      <c r="E55" s="50">
        <v>75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R55" s="50"/>
      <c r="S55" s="50"/>
      <c r="T55" s="50"/>
      <c r="U55" s="50"/>
      <c r="W55" s="43">
        <f t="shared" si="18"/>
        <v>0</v>
      </c>
      <c r="X55" s="43">
        <f t="shared" si="19"/>
        <v>0</v>
      </c>
      <c r="Y55" s="43">
        <f t="shared" si="20"/>
        <v>0</v>
      </c>
      <c r="Z55" s="43">
        <f t="shared" si="21"/>
        <v>0</v>
      </c>
      <c r="AA55" s="43">
        <f t="shared" si="22"/>
        <v>0</v>
      </c>
      <c r="AB55" s="43">
        <f t="shared" si="23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>
        <f t="shared" si="27"/>
        <v>0</v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>
        <f t="shared" si="31"/>
        <v>0</v>
      </c>
      <c r="AK55" s="43">
        <f t="shared" si="32"/>
        <v>0</v>
      </c>
    </row>
    <row r="56" spans="1:37" ht="12.75">
      <c r="A56" s="50" t="s">
        <v>420</v>
      </c>
      <c r="B56" s="25" t="s">
        <v>421</v>
      </c>
      <c r="C56" s="50"/>
      <c r="D56" s="51">
        <v>86116559</v>
      </c>
      <c r="E56" s="50">
        <v>15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R56" s="50"/>
      <c r="S56" s="50"/>
      <c r="T56" s="50"/>
      <c r="U56" s="50"/>
      <c r="W56" s="43">
        <f t="shared" si="18"/>
        <v>0</v>
      </c>
      <c r="X56" s="43">
        <f t="shared" si="19"/>
        <v>0</v>
      </c>
      <c r="Y56" s="43">
        <f t="shared" si="20"/>
        <v>0</v>
      </c>
      <c r="Z56" s="43">
        <f t="shared" si="21"/>
        <v>0</v>
      </c>
      <c r="AA56" s="43">
        <f t="shared" si="22"/>
        <v>0</v>
      </c>
      <c r="AB56" s="43">
        <f t="shared" si="23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>
        <f t="shared" si="27"/>
        <v>0</v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>
        <f t="shared" si="31"/>
        <v>0</v>
      </c>
      <c r="AK56" s="43">
        <f t="shared" si="32"/>
        <v>0</v>
      </c>
    </row>
    <row r="57" spans="1:37" ht="12.75">
      <c r="A57" s="50" t="s">
        <v>23</v>
      </c>
      <c r="B57" s="25" t="s">
        <v>421</v>
      </c>
      <c r="C57" s="50">
        <v>1984</v>
      </c>
      <c r="D57" s="51">
        <v>1147995226</v>
      </c>
      <c r="E57" s="52">
        <v>290</v>
      </c>
      <c r="F57" s="52">
        <v>290</v>
      </c>
      <c r="G57" s="52">
        <v>290</v>
      </c>
      <c r="H57" s="50"/>
      <c r="I57" s="52">
        <v>290</v>
      </c>
      <c r="J57" s="50"/>
      <c r="K57" s="50"/>
      <c r="L57" s="52">
        <v>290</v>
      </c>
      <c r="M57" s="50"/>
      <c r="N57" s="50"/>
      <c r="O57" s="50"/>
      <c r="R57" s="52">
        <v>290</v>
      </c>
      <c r="S57" s="52">
        <v>290</v>
      </c>
      <c r="T57" s="50"/>
      <c r="U57" s="50"/>
      <c r="W57" s="43">
        <f t="shared" si="18"/>
        <v>0.25261429092388926</v>
      </c>
      <c r="X57" s="43">
        <f t="shared" si="19"/>
        <v>0.25261429092388926</v>
      </c>
      <c r="Y57" s="43">
        <f t="shared" si="20"/>
        <v>0</v>
      </c>
      <c r="Z57" s="43">
        <f t="shared" si="21"/>
        <v>0.25261429092388926</v>
      </c>
      <c r="AA57" s="43">
        <f t="shared" si="22"/>
        <v>0</v>
      </c>
      <c r="AB57" s="43">
        <f t="shared" si="23"/>
        <v>0</v>
      </c>
      <c r="AC57" s="43">
        <f t="shared" si="24"/>
        <v>0.25261429092388926</v>
      </c>
      <c r="AD57" s="43">
        <f t="shared" si="25"/>
        <v>0</v>
      </c>
      <c r="AE57" s="43">
        <f t="shared" si="26"/>
        <v>0</v>
      </c>
      <c r="AF57" s="43">
        <f t="shared" si="27"/>
        <v>0</v>
      </c>
      <c r="AG57" s="43">
        <f t="shared" si="28"/>
        <v>0</v>
      </c>
      <c r="AH57" s="43">
        <f t="shared" si="29"/>
        <v>0</v>
      </c>
      <c r="AI57" s="43">
        <f t="shared" si="30"/>
        <v>0.25261429092388926</v>
      </c>
      <c r="AJ57" s="43">
        <f t="shared" si="31"/>
        <v>0.25261429092388926</v>
      </c>
      <c r="AK57" s="43">
        <f t="shared" si="32"/>
        <v>0</v>
      </c>
    </row>
    <row r="58" spans="1:38" s="44" customFormat="1" ht="12.75">
      <c r="A58" t="s">
        <v>465</v>
      </c>
      <c r="B58" s="25" t="s">
        <v>421</v>
      </c>
      <c r="C58"/>
      <c r="D58" s="20">
        <v>21128773</v>
      </c>
      <c r="E58">
        <v>1</v>
      </c>
      <c r="F58">
        <v>1</v>
      </c>
      <c r="G58">
        <v>1</v>
      </c>
      <c r="H58"/>
      <c r="I58">
        <v>1</v>
      </c>
      <c r="J58">
        <v>1</v>
      </c>
      <c r="K58"/>
      <c r="L58"/>
      <c r="M58"/>
      <c r="N58">
        <v>1</v>
      </c>
      <c r="O58"/>
      <c r="P58" s="47"/>
      <c r="Q58" s="47"/>
      <c r="R58"/>
      <c r="S58"/>
      <c r="T58"/>
      <c r="U58" s="47"/>
      <c r="W58" s="43">
        <f aca="true" t="shared" si="33" ref="W58:AK59">F58/$D58*10^6</f>
        <v>0.0473288250103307</v>
      </c>
      <c r="X58" s="43">
        <f t="shared" si="33"/>
        <v>0.0473288250103307</v>
      </c>
      <c r="Y58" s="43">
        <f t="shared" si="33"/>
        <v>0</v>
      </c>
      <c r="Z58" s="43">
        <f t="shared" si="33"/>
        <v>0.0473288250103307</v>
      </c>
      <c r="AA58" s="43">
        <f t="shared" si="33"/>
        <v>0.0473288250103307</v>
      </c>
      <c r="AB58" s="43">
        <f t="shared" si="33"/>
        <v>0</v>
      </c>
      <c r="AC58" s="43">
        <f t="shared" si="33"/>
        <v>0</v>
      </c>
      <c r="AD58" s="43">
        <f t="shared" si="33"/>
        <v>0</v>
      </c>
      <c r="AE58" s="43">
        <f t="shared" si="33"/>
        <v>0.0473288250103307</v>
      </c>
      <c r="AF58" s="43">
        <f t="shared" si="33"/>
        <v>0</v>
      </c>
      <c r="AG58" s="43">
        <f t="shared" si="33"/>
        <v>0</v>
      </c>
      <c r="AH58" s="43">
        <f t="shared" si="33"/>
        <v>0</v>
      </c>
      <c r="AI58" s="43">
        <f t="shared" si="33"/>
        <v>0</v>
      </c>
      <c r="AJ58" s="43">
        <f t="shared" si="33"/>
        <v>0</v>
      </c>
      <c r="AK58" s="43">
        <f t="shared" si="33"/>
        <v>0</v>
      </c>
      <c r="AL58" s="42"/>
    </row>
    <row r="59" spans="1:38" s="44" customFormat="1" ht="12.75">
      <c r="A59" s="5" t="s">
        <v>130</v>
      </c>
      <c r="B59" s="46" t="s">
        <v>421</v>
      </c>
      <c r="C59" s="5"/>
      <c r="D59" s="53">
        <f>SUM(D38:D58)</f>
        <v>3301061615</v>
      </c>
      <c r="E59" s="53">
        <f aca="true" t="shared" si="34" ref="E59:U59">SUM(E38:E58)</f>
        <v>3372</v>
      </c>
      <c r="F59" s="53">
        <f t="shared" si="34"/>
        <v>3155</v>
      </c>
      <c r="G59" s="53">
        <f t="shared" si="34"/>
        <v>2596</v>
      </c>
      <c r="H59" s="53">
        <f t="shared" si="34"/>
        <v>559</v>
      </c>
      <c r="I59" s="53">
        <f t="shared" si="34"/>
        <v>1205</v>
      </c>
      <c r="J59" s="53">
        <f t="shared" si="34"/>
        <v>1</v>
      </c>
      <c r="K59" s="53">
        <f t="shared" si="34"/>
        <v>575</v>
      </c>
      <c r="L59" s="53">
        <f t="shared" si="34"/>
        <v>3124</v>
      </c>
      <c r="M59" s="53">
        <f t="shared" si="34"/>
        <v>0</v>
      </c>
      <c r="N59" s="53">
        <f t="shared" si="34"/>
        <v>2841</v>
      </c>
      <c r="O59" s="53">
        <f t="shared" si="34"/>
        <v>0</v>
      </c>
      <c r="P59" s="53">
        <f t="shared" si="34"/>
        <v>0</v>
      </c>
      <c r="Q59" s="53">
        <f t="shared" si="34"/>
        <v>0</v>
      </c>
      <c r="R59" s="53">
        <f t="shared" si="34"/>
        <v>2789</v>
      </c>
      <c r="S59" s="53">
        <f t="shared" si="34"/>
        <v>290</v>
      </c>
      <c r="T59" s="53">
        <f t="shared" si="34"/>
        <v>0</v>
      </c>
      <c r="U59" s="53">
        <f t="shared" si="34"/>
        <v>575</v>
      </c>
      <c r="W59" s="48">
        <f t="shared" si="33"/>
        <v>0.9557531388277344</v>
      </c>
      <c r="X59" s="48">
        <f t="shared" si="33"/>
        <v>0.7864136761954986</v>
      </c>
      <c r="Y59" s="48">
        <f t="shared" si="33"/>
        <v>0.16933946263223565</v>
      </c>
      <c r="Z59" s="48">
        <f t="shared" si="33"/>
        <v>0.365034083133889</v>
      </c>
      <c r="AA59" s="48">
        <f t="shared" si="33"/>
        <v>0.0003029328490737668</v>
      </c>
      <c r="AB59" s="48">
        <f t="shared" si="33"/>
        <v>0.17418638821741594</v>
      </c>
      <c r="AC59" s="48">
        <f t="shared" si="33"/>
        <v>0.9463622205064476</v>
      </c>
      <c r="AD59" s="48">
        <f t="shared" si="33"/>
        <v>0</v>
      </c>
      <c r="AE59" s="48">
        <f t="shared" si="33"/>
        <v>0.8606322242185716</v>
      </c>
      <c r="AF59" s="48">
        <f t="shared" si="33"/>
        <v>0</v>
      </c>
      <c r="AG59" s="48">
        <f t="shared" si="33"/>
        <v>0</v>
      </c>
      <c r="AH59" s="48">
        <f t="shared" si="33"/>
        <v>0</v>
      </c>
      <c r="AI59" s="48">
        <f t="shared" si="33"/>
        <v>0.8448797160667356</v>
      </c>
      <c r="AJ59" s="48">
        <f t="shared" si="33"/>
        <v>0.08785052623139238</v>
      </c>
      <c r="AK59" s="48">
        <f t="shared" si="33"/>
        <v>0</v>
      </c>
      <c r="AL59" s="45"/>
    </row>
    <row r="61" spans="1:37" ht="12.75">
      <c r="A61" t="s">
        <v>335</v>
      </c>
      <c r="B61" s="40" t="s">
        <v>208</v>
      </c>
      <c r="C61">
        <v>1976</v>
      </c>
      <c r="D61" s="20">
        <v>1990876</v>
      </c>
      <c r="E61">
        <v>17</v>
      </c>
      <c r="F61">
        <v>17</v>
      </c>
      <c r="G61"/>
      <c r="H61">
        <v>17</v>
      </c>
      <c r="I61"/>
      <c r="J61"/>
      <c r="K61"/>
      <c r="L61">
        <v>17</v>
      </c>
      <c r="M61"/>
      <c r="N61">
        <v>17</v>
      </c>
      <c r="O61"/>
      <c r="R61"/>
      <c r="S61"/>
      <c r="T61"/>
      <c r="U61"/>
      <c r="W61" s="43">
        <f aca="true" t="shared" si="35" ref="W61:W120">F61/$D61*10^6</f>
        <v>8.538954711393377</v>
      </c>
      <c r="X61" s="43">
        <f aca="true" t="shared" si="36" ref="X61:X120">G61/$D61*10^6</f>
        <v>0</v>
      </c>
      <c r="Y61" s="43">
        <f aca="true" t="shared" si="37" ref="Y61:Y120">H61/$D61*10^6</f>
        <v>8.538954711393377</v>
      </c>
      <c r="Z61" s="43">
        <f aca="true" t="shared" si="38" ref="Z61:Z120">I61/$D61*10^6</f>
        <v>0</v>
      </c>
      <c r="AA61" s="43">
        <f aca="true" t="shared" si="39" ref="AA61:AA120">J61/$D61*10^6</f>
        <v>0</v>
      </c>
      <c r="AB61" s="43">
        <f aca="true" t="shared" si="40" ref="AB61:AB120">K61/$D61*10^6</f>
        <v>0</v>
      </c>
      <c r="AC61" s="43">
        <f aca="true" t="shared" si="41" ref="AC61:AC120">L61/$D61*10^6</f>
        <v>8.538954711393377</v>
      </c>
      <c r="AD61" s="43">
        <f aca="true" t="shared" si="42" ref="AD61:AD120">M61/$D61*10^6</f>
        <v>0</v>
      </c>
      <c r="AE61" s="43">
        <f aca="true" t="shared" si="43" ref="AE61:AE120">N61/$D61*10^6</f>
        <v>8.538954711393377</v>
      </c>
      <c r="AF61" s="43">
        <f aca="true" t="shared" si="44" ref="AF61:AF120">O61/$D61*10^6</f>
        <v>0</v>
      </c>
      <c r="AG61" s="43">
        <f aca="true" t="shared" si="45" ref="AG61:AG120">P61/$D61*10^6</f>
        <v>0</v>
      </c>
      <c r="AH61" s="43">
        <f aca="true" t="shared" si="46" ref="AH61:AH120">Q61/$D61*10^6</f>
        <v>0</v>
      </c>
      <c r="AI61" s="43">
        <f aca="true" t="shared" si="47" ref="AI61:AI120">R61/$D61*10^6</f>
        <v>0</v>
      </c>
      <c r="AJ61" s="43">
        <f aca="true" t="shared" si="48" ref="AJ61:AJ120">S61/$D61*10^6</f>
        <v>0</v>
      </c>
      <c r="AK61" s="43">
        <f aca="true" t="shared" si="49" ref="AK61:AK82">T61/$D61*10^6</f>
        <v>0</v>
      </c>
    </row>
    <row r="62" spans="1:37" ht="12.75">
      <c r="A62" t="s">
        <v>336</v>
      </c>
      <c r="B62" s="40" t="s">
        <v>208</v>
      </c>
      <c r="C62"/>
      <c r="D62" s="20">
        <v>1694477</v>
      </c>
      <c r="E62">
        <v>12</v>
      </c>
      <c r="F62"/>
      <c r="G62"/>
      <c r="H62"/>
      <c r="I62"/>
      <c r="J62"/>
      <c r="K62"/>
      <c r="L62"/>
      <c r="M62"/>
      <c r="N62"/>
      <c r="O62"/>
      <c r="R62"/>
      <c r="S62"/>
      <c r="T62"/>
      <c r="U62">
        <v>12</v>
      </c>
      <c r="W62" s="43">
        <f t="shared" si="35"/>
        <v>0</v>
      </c>
      <c r="X62" s="43">
        <f t="shared" si="36"/>
        <v>0</v>
      </c>
      <c r="Y62" s="43">
        <f t="shared" si="37"/>
        <v>0</v>
      </c>
      <c r="Z62" s="43">
        <f t="shared" si="38"/>
        <v>0</v>
      </c>
      <c r="AA62" s="43">
        <f t="shared" si="39"/>
        <v>0</v>
      </c>
      <c r="AB62" s="43">
        <f t="shared" si="40"/>
        <v>0</v>
      </c>
      <c r="AC62" s="43">
        <f t="shared" si="41"/>
        <v>0</v>
      </c>
      <c r="AD62" s="43">
        <f t="shared" si="42"/>
        <v>0</v>
      </c>
      <c r="AE62" s="43">
        <f t="shared" si="43"/>
        <v>0</v>
      </c>
      <c r="AF62" s="43">
        <f t="shared" si="44"/>
        <v>0</v>
      </c>
      <c r="AG62" s="43">
        <f t="shared" si="45"/>
        <v>0</v>
      </c>
      <c r="AH62" s="43">
        <f t="shared" si="46"/>
        <v>0</v>
      </c>
      <c r="AI62" s="43">
        <f t="shared" si="47"/>
        <v>0</v>
      </c>
      <c r="AJ62" s="43">
        <f t="shared" si="48"/>
        <v>0</v>
      </c>
      <c r="AK62" s="43">
        <f t="shared" si="49"/>
        <v>0</v>
      </c>
    </row>
    <row r="63" spans="1:37" ht="12.75">
      <c r="A63" t="s">
        <v>337</v>
      </c>
      <c r="B63" s="40" t="s">
        <v>208</v>
      </c>
      <c r="C63"/>
      <c r="D63" s="20">
        <v>49052489</v>
      </c>
      <c r="E63">
        <v>266</v>
      </c>
      <c r="F63">
        <v>266</v>
      </c>
      <c r="G63"/>
      <c r="H63">
        <v>266</v>
      </c>
      <c r="I63">
        <v>266</v>
      </c>
      <c r="J63"/>
      <c r="K63"/>
      <c r="L63">
        <v>266</v>
      </c>
      <c r="M63"/>
      <c r="N63">
        <v>266</v>
      </c>
      <c r="O63">
        <v>266</v>
      </c>
      <c r="R63"/>
      <c r="S63"/>
      <c r="T63">
        <v>266</v>
      </c>
      <c r="U63"/>
      <c r="W63" s="43">
        <f t="shared" si="35"/>
        <v>5.422762543201427</v>
      </c>
      <c r="X63" s="43">
        <f t="shared" si="36"/>
        <v>0</v>
      </c>
      <c r="Y63" s="43">
        <f t="shared" si="37"/>
        <v>5.422762543201427</v>
      </c>
      <c r="Z63" s="43">
        <f t="shared" si="38"/>
        <v>5.422762543201427</v>
      </c>
      <c r="AA63" s="43">
        <f t="shared" si="39"/>
        <v>0</v>
      </c>
      <c r="AB63" s="43">
        <f t="shared" si="40"/>
        <v>0</v>
      </c>
      <c r="AC63" s="43">
        <f t="shared" si="41"/>
        <v>5.422762543201427</v>
      </c>
      <c r="AD63" s="43">
        <f t="shared" si="42"/>
        <v>0</v>
      </c>
      <c r="AE63" s="43">
        <f t="shared" si="43"/>
        <v>5.422762543201427</v>
      </c>
      <c r="AF63" s="43">
        <f t="shared" si="44"/>
        <v>5.422762543201427</v>
      </c>
      <c r="AG63" s="43">
        <f t="shared" si="45"/>
        <v>0</v>
      </c>
      <c r="AH63" s="43">
        <f t="shared" si="46"/>
        <v>0</v>
      </c>
      <c r="AI63" s="43">
        <f t="shared" si="47"/>
        <v>0</v>
      </c>
      <c r="AJ63" s="43">
        <f t="shared" si="48"/>
        <v>0</v>
      </c>
      <c r="AK63" s="43">
        <f t="shared" si="49"/>
        <v>5.422762543201427</v>
      </c>
    </row>
    <row r="64" spans="1:37" ht="12.75">
      <c r="A64" t="s">
        <v>338</v>
      </c>
      <c r="B64" s="40" t="s">
        <v>208</v>
      </c>
      <c r="C64"/>
      <c r="D64" s="20">
        <v>21669278</v>
      </c>
      <c r="E64">
        <v>53</v>
      </c>
      <c r="F64">
        <v>53</v>
      </c>
      <c r="G64">
        <v>53</v>
      </c>
      <c r="H64"/>
      <c r="I64">
        <v>53</v>
      </c>
      <c r="J64">
        <v>53</v>
      </c>
      <c r="K64"/>
      <c r="L64"/>
      <c r="M64">
        <v>53</v>
      </c>
      <c r="N64"/>
      <c r="O64"/>
      <c r="R64"/>
      <c r="S64"/>
      <c r="T64"/>
      <c r="U64"/>
      <c r="W64" s="43">
        <f t="shared" si="35"/>
        <v>2.4458590636937694</v>
      </c>
      <c r="X64" s="43">
        <f t="shared" si="36"/>
        <v>2.4458590636937694</v>
      </c>
      <c r="Y64" s="43">
        <f t="shared" si="37"/>
        <v>0</v>
      </c>
      <c r="Z64" s="43">
        <f t="shared" si="38"/>
        <v>2.4458590636937694</v>
      </c>
      <c r="AA64" s="43">
        <f t="shared" si="39"/>
        <v>2.4458590636937694</v>
      </c>
      <c r="AB64" s="43">
        <f t="shared" si="40"/>
        <v>0</v>
      </c>
      <c r="AC64" s="43">
        <f t="shared" si="41"/>
        <v>0</v>
      </c>
      <c r="AD64" s="43">
        <f t="shared" si="42"/>
        <v>2.4458590636937694</v>
      </c>
      <c r="AE64" s="43">
        <f t="shared" si="43"/>
        <v>0</v>
      </c>
      <c r="AF64" s="43">
        <f t="shared" si="44"/>
        <v>0</v>
      </c>
      <c r="AG64" s="43">
        <f t="shared" si="45"/>
        <v>0</v>
      </c>
      <c r="AH64" s="43">
        <f t="shared" si="46"/>
        <v>0</v>
      </c>
      <c r="AI64" s="43">
        <f t="shared" si="47"/>
        <v>0</v>
      </c>
      <c r="AJ64" s="43">
        <f t="shared" si="48"/>
        <v>0</v>
      </c>
      <c r="AK64" s="43">
        <f t="shared" si="49"/>
        <v>0</v>
      </c>
    </row>
    <row r="65" spans="1:37" ht="12.75">
      <c r="A65" t="s">
        <v>339</v>
      </c>
      <c r="B65" s="40" t="s">
        <v>208</v>
      </c>
      <c r="C65">
        <v>1975</v>
      </c>
      <c r="D65" s="20">
        <v>11862740</v>
      </c>
      <c r="E65"/>
      <c r="F65"/>
      <c r="G65"/>
      <c r="H65"/>
      <c r="I65"/>
      <c r="J65"/>
      <c r="K65"/>
      <c r="L65"/>
      <c r="M65"/>
      <c r="N65"/>
      <c r="O65"/>
      <c r="R65"/>
      <c r="S65">
        <v>8</v>
      </c>
      <c r="T65"/>
      <c r="U65"/>
      <c r="W65" s="43">
        <f t="shared" si="35"/>
        <v>0</v>
      </c>
      <c r="X65" s="43">
        <f t="shared" si="36"/>
        <v>0</v>
      </c>
      <c r="Y65" s="43">
        <f t="shared" si="37"/>
        <v>0</v>
      </c>
      <c r="Z65" s="43">
        <f t="shared" si="38"/>
        <v>0</v>
      </c>
      <c r="AA65" s="43">
        <f t="shared" si="39"/>
        <v>0</v>
      </c>
      <c r="AB65" s="43">
        <f t="shared" si="40"/>
        <v>0</v>
      </c>
      <c r="AC65" s="43">
        <f t="shared" si="41"/>
        <v>0</v>
      </c>
      <c r="AD65" s="43">
        <f t="shared" si="42"/>
        <v>0</v>
      </c>
      <c r="AE65" s="43">
        <f t="shared" si="43"/>
        <v>0</v>
      </c>
      <c r="AF65" s="43">
        <f t="shared" si="44"/>
        <v>0</v>
      </c>
      <c r="AG65" s="43">
        <f t="shared" si="45"/>
        <v>0</v>
      </c>
      <c r="AH65" s="43">
        <f t="shared" si="46"/>
        <v>0</v>
      </c>
      <c r="AI65" s="43">
        <f t="shared" si="47"/>
        <v>0</v>
      </c>
      <c r="AJ65" s="43">
        <f t="shared" si="48"/>
        <v>0.6743804551056501</v>
      </c>
      <c r="AK65" s="43">
        <f t="shared" si="49"/>
        <v>0</v>
      </c>
    </row>
    <row r="66" spans="1:37" ht="12.75">
      <c r="A66" t="s">
        <v>340</v>
      </c>
      <c r="B66" s="40" t="s">
        <v>208</v>
      </c>
      <c r="C66">
        <v>2006</v>
      </c>
      <c r="D66" s="20">
        <v>34859364</v>
      </c>
      <c r="E66">
        <v>19</v>
      </c>
      <c r="F66"/>
      <c r="G66"/>
      <c r="H66"/>
      <c r="I66"/>
      <c r="J66"/>
      <c r="K66"/>
      <c r="L66"/>
      <c r="M66"/>
      <c r="N66"/>
      <c r="O66"/>
      <c r="R66"/>
      <c r="T66"/>
      <c r="U66"/>
      <c r="W66" s="43">
        <f t="shared" si="35"/>
        <v>0</v>
      </c>
      <c r="X66" s="43">
        <f t="shared" si="36"/>
        <v>0</v>
      </c>
      <c r="Y66" s="43">
        <f t="shared" si="37"/>
        <v>0</v>
      </c>
      <c r="Z66" s="43">
        <f t="shared" si="38"/>
        <v>0</v>
      </c>
      <c r="AA66" s="43">
        <f t="shared" si="39"/>
        <v>0</v>
      </c>
      <c r="AB66" s="43">
        <f t="shared" si="40"/>
        <v>0</v>
      </c>
      <c r="AC66" s="43">
        <f t="shared" si="41"/>
        <v>0</v>
      </c>
      <c r="AD66" s="43">
        <f t="shared" si="42"/>
        <v>0</v>
      </c>
      <c r="AE66" s="43">
        <f t="shared" si="43"/>
        <v>0</v>
      </c>
      <c r="AF66" s="43">
        <f t="shared" si="44"/>
        <v>0</v>
      </c>
      <c r="AG66" s="43">
        <f t="shared" si="45"/>
        <v>0</v>
      </c>
      <c r="AH66" s="43">
        <f t="shared" si="46"/>
        <v>0</v>
      </c>
      <c r="AI66" s="43">
        <f t="shared" si="47"/>
        <v>0</v>
      </c>
      <c r="AJ66" s="43">
        <f t="shared" si="48"/>
        <v>0</v>
      </c>
      <c r="AK66" s="43">
        <f t="shared" si="49"/>
        <v>0</v>
      </c>
    </row>
    <row r="67" spans="1:37" ht="12.75">
      <c r="A67" t="s">
        <v>29</v>
      </c>
      <c r="B67" s="40" t="s">
        <v>208</v>
      </c>
      <c r="C67">
        <v>2007</v>
      </c>
      <c r="D67" s="20">
        <v>83082869</v>
      </c>
      <c r="E67">
        <v>42</v>
      </c>
      <c r="F67">
        <v>54</v>
      </c>
      <c r="G67">
        <v>54</v>
      </c>
      <c r="H67">
        <v>2</v>
      </c>
      <c r="I67">
        <v>54</v>
      </c>
      <c r="J67"/>
      <c r="K67">
        <v>20</v>
      </c>
      <c r="L67">
        <v>54</v>
      </c>
      <c r="M67"/>
      <c r="N67">
        <v>54</v>
      </c>
      <c r="O67"/>
      <c r="R67"/>
      <c r="T67">
        <v>15</v>
      </c>
      <c r="U67"/>
      <c r="W67" s="43">
        <f t="shared" si="35"/>
        <v>0.6499534819867618</v>
      </c>
      <c r="X67" s="43">
        <f t="shared" si="36"/>
        <v>0.6499534819867618</v>
      </c>
      <c r="Y67" s="43">
        <f t="shared" si="37"/>
        <v>0.024072351184694887</v>
      </c>
      <c r="Z67" s="43">
        <f t="shared" si="38"/>
        <v>0.6499534819867618</v>
      </c>
      <c r="AA67" s="43">
        <f t="shared" si="39"/>
        <v>0</v>
      </c>
      <c r="AB67" s="43">
        <f t="shared" si="40"/>
        <v>0.24072351184694885</v>
      </c>
      <c r="AC67" s="43">
        <f t="shared" si="41"/>
        <v>0.6499534819867618</v>
      </c>
      <c r="AD67" s="43">
        <f t="shared" si="42"/>
        <v>0</v>
      </c>
      <c r="AE67" s="43">
        <f t="shared" si="43"/>
        <v>0.6499534819867618</v>
      </c>
      <c r="AF67" s="43">
        <f t="shared" si="44"/>
        <v>0</v>
      </c>
      <c r="AG67" s="43">
        <f t="shared" si="45"/>
        <v>0</v>
      </c>
      <c r="AH67" s="43">
        <f t="shared" si="46"/>
        <v>0</v>
      </c>
      <c r="AI67" s="43">
        <f t="shared" si="47"/>
        <v>0</v>
      </c>
      <c r="AJ67" s="43">
        <f t="shared" si="48"/>
        <v>0</v>
      </c>
      <c r="AK67" s="43">
        <f t="shared" si="49"/>
        <v>0.18054263388521163</v>
      </c>
    </row>
    <row r="68" spans="1:37" ht="12.75">
      <c r="A68" t="s">
        <v>341</v>
      </c>
      <c r="B68" s="40" t="s">
        <v>208</v>
      </c>
      <c r="C68"/>
      <c r="D68" s="20">
        <v>41048532</v>
      </c>
      <c r="E68">
        <v>0</v>
      </c>
      <c r="F68"/>
      <c r="G68"/>
      <c r="H68"/>
      <c r="I68"/>
      <c r="J68"/>
      <c r="K68"/>
      <c r="L68"/>
      <c r="M68"/>
      <c r="N68"/>
      <c r="O68"/>
      <c r="R68"/>
      <c r="T68"/>
      <c r="U68"/>
      <c r="W68" s="43">
        <f t="shared" si="35"/>
        <v>0</v>
      </c>
      <c r="X68" s="43">
        <f t="shared" si="36"/>
        <v>0</v>
      </c>
      <c r="Y68" s="43">
        <f t="shared" si="37"/>
        <v>0</v>
      </c>
      <c r="Z68" s="43">
        <f t="shared" si="38"/>
        <v>0</v>
      </c>
      <c r="AA68" s="43">
        <f t="shared" si="39"/>
        <v>0</v>
      </c>
      <c r="AB68" s="43">
        <f t="shared" si="40"/>
        <v>0</v>
      </c>
      <c r="AC68" s="43">
        <f t="shared" si="41"/>
        <v>0</v>
      </c>
      <c r="AD68" s="43">
        <f t="shared" si="42"/>
        <v>0</v>
      </c>
      <c r="AE68" s="43">
        <f t="shared" si="43"/>
        <v>0</v>
      </c>
      <c r="AF68" s="43">
        <f t="shared" si="44"/>
        <v>0</v>
      </c>
      <c r="AG68" s="43">
        <f t="shared" si="45"/>
        <v>0</v>
      </c>
      <c r="AH68" s="43">
        <f t="shared" si="46"/>
        <v>0</v>
      </c>
      <c r="AI68" s="43">
        <f t="shared" si="47"/>
        <v>0</v>
      </c>
      <c r="AJ68" s="43">
        <f t="shared" si="48"/>
        <v>0</v>
      </c>
      <c r="AK68" s="43">
        <f t="shared" si="49"/>
        <v>0</v>
      </c>
    </row>
    <row r="69" spans="1:37" ht="12.75">
      <c r="A69" t="s">
        <v>342</v>
      </c>
      <c r="B69" s="40" t="s">
        <v>208</v>
      </c>
      <c r="C69"/>
      <c r="D69" s="20">
        <v>10486339</v>
      </c>
      <c r="E69">
        <v>1</v>
      </c>
      <c r="F69">
        <v>1</v>
      </c>
      <c r="G69">
        <v>1</v>
      </c>
      <c r="H69"/>
      <c r="I69"/>
      <c r="J69"/>
      <c r="K69"/>
      <c r="L69">
        <v>1</v>
      </c>
      <c r="M69"/>
      <c r="N69"/>
      <c r="O69"/>
      <c r="R69"/>
      <c r="T69"/>
      <c r="U69"/>
      <c r="W69" s="43">
        <f t="shared" si="35"/>
        <v>0.09536216595706089</v>
      </c>
      <c r="X69" s="43">
        <f t="shared" si="36"/>
        <v>0.09536216595706089</v>
      </c>
      <c r="Y69" s="43">
        <f t="shared" si="37"/>
        <v>0</v>
      </c>
      <c r="Z69" s="43">
        <f t="shared" si="38"/>
        <v>0</v>
      </c>
      <c r="AA69" s="43">
        <f t="shared" si="39"/>
        <v>0</v>
      </c>
      <c r="AB69" s="43">
        <f t="shared" si="40"/>
        <v>0</v>
      </c>
      <c r="AC69" s="43">
        <f t="shared" si="41"/>
        <v>0.09536216595706089</v>
      </c>
      <c r="AD69" s="43">
        <f t="shared" si="42"/>
        <v>0</v>
      </c>
      <c r="AE69" s="43">
        <f t="shared" si="43"/>
        <v>0</v>
      </c>
      <c r="AF69" s="43">
        <f t="shared" si="44"/>
        <v>0</v>
      </c>
      <c r="AG69" s="43">
        <f t="shared" si="45"/>
        <v>0</v>
      </c>
      <c r="AH69" s="43">
        <f t="shared" si="46"/>
        <v>0</v>
      </c>
      <c r="AI69" s="43">
        <f t="shared" si="47"/>
        <v>0</v>
      </c>
      <c r="AJ69" s="43">
        <f t="shared" si="48"/>
        <v>0</v>
      </c>
      <c r="AK69" s="43">
        <f t="shared" si="49"/>
        <v>0</v>
      </c>
    </row>
    <row r="70" spans="1:37" ht="12.75">
      <c r="A70" t="s">
        <v>343</v>
      </c>
      <c r="B70" s="40" t="s">
        <v>208</v>
      </c>
      <c r="C70"/>
      <c r="D70" s="20">
        <v>14268711</v>
      </c>
      <c r="E70">
        <v>1</v>
      </c>
      <c r="F70">
        <v>1</v>
      </c>
      <c r="G70"/>
      <c r="H70"/>
      <c r="I70"/>
      <c r="J70"/>
      <c r="K70"/>
      <c r="L70"/>
      <c r="M70"/>
      <c r="N70"/>
      <c r="O70"/>
      <c r="R70">
        <v>1</v>
      </c>
      <c r="T70"/>
      <c r="U70">
        <v>1</v>
      </c>
      <c r="W70" s="43">
        <f t="shared" si="35"/>
        <v>0.07008341538349189</v>
      </c>
      <c r="X70" s="43">
        <f t="shared" si="36"/>
        <v>0</v>
      </c>
      <c r="Y70" s="43">
        <f t="shared" si="37"/>
        <v>0</v>
      </c>
      <c r="Z70" s="43">
        <f t="shared" si="38"/>
        <v>0</v>
      </c>
      <c r="AA70" s="43">
        <f t="shared" si="39"/>
        <v>0</v>
      </c>
      <c r="AB70" s="43">
        <f t="shared" si="40"/>
        <v>0</v>
      </c>
      <c r="AC70" s="43">
        <f t="shared" si="41"/>
        <v>0</v>
      </c>
      <c r="AD70" s="43">
        <f t="shared" si="42"/>
        <v>0</v>
      </c>
      <c r="AE70" s="43">
        <f t="shared" si="43"/>
        <v>0</v>
      </c>
      <c r="AF70" s="43">
        <f t="shared" si="44"/>
        <v>0</v>
      </c>
      <c r="AG70" s="43">
        <f t="shared" si="45"/>
        <v>0</v>
      </c>
      <c r="AH70" s="43">
        <f t="shared" si="46"/>
        <v>0</v>
      </c>
      <c r="AI70" s="43">
        <f t="shared" si="47"/>
        <v>0.07008341538349189</v>
      </c>
      <c r="AJ70" s="43">
        <f t="shared" si="48"/>
        <v>0</v>
      </c>
      <c r="AK70" s="43">
        <f t="shared" si="49"/>
        <v>0</v>
      </c>
    </row>
    <row r="71" spans="1:37" ht="12.75">
      <c r="A71" t="s">
        <v>344</v>
      </c>
      <c r="B71" s="40" t="s">
        <v>208</v>
      </c>
      <c r="C71"/>
      <c r="D71" s="20">
        <v>149229090</v>
      </c>
      <c r="E71" s="19">
        <v>0</v>
      </c>
      <c r="F71"/>
      <c r="G71"/>
      <c r="H71"/>
      <c r="I71"/>
      <c r="J71"/>
      <c r="K71"/>
      <c r="L71"/>
      <c r="M71"/>
      <c r="N71"/>
      <c r="O71"/>
      <c r="R71"/>
      <c r="T71"/>
      <c r="U71"/>
      <c r="W71" s="43">
        <f t="shared" si="35"/>
        <v>0</v>
      </c>
      <c r="X71" s="43">
        <f t="shared" si="36"/>
        <v>0</v>
      </c>
      <c r="Y71" s="43">
        <f t="shared" si="37"/>
        <v>0</v>
      </c>
      <c r="Z71" s="43">
        <f t="shared" si="38"/>
        <v>0</v>
      </c>
      <c r="AA71" s="43">
        <f t="shared" si="39"/>
        <v>0</v>
      </c>
      <c r="AB71" s="43">
        <f t="shared" si="40"/>
        <v>0</v>
      </c>
      <c r="AC71" s="43">
        <f t="shared" si="41"/>
        <v>0</v>
      </c>
      <c r="AD71" s="43">
        <f t="shared" si="42"/>
        <v>0</v>
      </c>
      <c r="AE71" s="43">
        <f t="shared" si="43"/>
        <v>0</v>
      </c>
      <c r="AF71" s="43">
        <f t="shared" si="44"/>
        <v>0</v>
      </c>
      <c r="AG71" s="43">
        <f t="shared" si="45"/>
        <v>0</v>
      </c>
      <c r="AH71" s="43">
        <f t="shared" si="46"/>
        <v>0</v>
      </c>
      <c r="AI71" s="43">
        <f t="shared" si="47"/>
        <v>0</v>
      </c>
      <c r="AJ71" s="43">
        <f t="shared" si="48"/>
        <v>0</v>
      </c>
      <c r="AK71" s="43">
        <f t="shared" si="49"/>
        <v>0</v>
      </c>
    </row>
    <row r="72" spans="1:37" ht="12.75">
      <c r="A72" t="s">
        <v>345</v>
      </c>
      <c r="B72" s="40" t="s">
        <v>208</v>
      </c>
      <c r="C72"/>
      <c r="D72" s="20">
        <v>85237338</v>
      </c>
      <c r="E72" s="19">
        <v>0</v>
      </c>
      <c r="F72"/>
      <c r="G72"/>
      <c r="H72"/>
      <c r="I72"/>
      <c r="J72"/>
      <c r="K72"/>
      <c r="L72"/>
      <c r="M72"/>
      <c r="N72"/>
      <c r="O72"/>
      <c r="R72"/>
      <c r="T72"/>
      <c r="U72"/>
      <c r="W72" s="43">
        <f t="shared" si="35"/>
        <v>0</v>
      </c>
      <c r="X72" s="43">
        <f t="shared" si="36"/>
        <v>0</v>
      </c>
      <c r="Y72" s="43">
        <f t="shared" si="37"/>
        <v>0</v>
      </c>
      <c r="Z72" s="43">
        <f t="shared" si="38"/>
        <v>0</v>
      </c>
      <c r="AA72" s="43">
        <f t="shared" si="39"/>
        <v>0</v>
      </c>
      <c r="AB72" s="43">
        <f t="shared" si="40"/>
        <v>0</v>
      </c>
      <c r="AC72" s="43">
        <f t="shared" si="41"/>
        <v>0</v>
      </c>
      <c r="AD72" s="43">
        <f t="shared" si="42"/>
        <v>0</v>
      </c>
      <c r="AE72" s="43">
        <f t="shared" si="43"/>
        <v>0</v>
      </c>
      <c r="AF72" s="43">
        <f t="shared" si="44"/>
        <v>0</v>
      </c>
      <c r="AG72" s="43">
        <f t="shared" si="45"/>
        <v>0</v>
      </c>
      <c r="AH72" s="43">
        <f t="shared" si="46"/>
        <v>0</v>
      </c>
      <c r="AI72" s="43">
        <f t="shared" si="47"/>
        <v>0</v>
      </c>
      <c r="AJ72" s="43">
        <f t="shared" si="48"/>
        <v>0</v>
      </c>
      <c r="AK72" s="43">
        <f t="shared" si="49"/>
        <v>0</v>
      </c>
    </row>
    <row r="73" spans="1:37" ht="12.75">
      <c r="A73" t="s">
        <v>346</v>
      </c>
      <c r="B73" s="40" t="s">
        <v>208</v>
      </c>
      <c r="C73"/>
      <c r="D73" s="20">
        <v>68692542</v>
      </c>
      <c r="E73" s="19">
        <v>0</v>
      </c>
      <c r="F73"/>
      <c r="G73"/>
      <c r="H73"/>
      <c r="I73"/>
      <c r="J73"/>
      <c r="K73"/>
      <c r="L73"/>
      <c r="M73"/>
      <c r="N73"/>
      <c r="O73"/>
      <c r="R73"/>
      <c r="T73"/>
      <c r="U73"/>
      <c r="W73" s="43">
        <f t="shared" si="35"/>
        <v>0</v>
      </c>
      <c r="X73" s="43">
        <f t="shared" si="36"/>
        <v>0</v>
      </c>
      <c r="Y73" s="43">
        <f t="shared" si="37"/>
        <v>0</v>
      </c>
      <c r="Z73" s="43">
        <f t="shared" si="38"/>
        <v>0</v>
      </c>
      <c r="AA73" s="43">
        <f t="shared" si="39"/>
        <v>0</v>
      </c>
      <c r="AB73" s="43">
        <f t="shared" si="40"/>
        <v>0</v>
      </c>
      <c r="AC73" s="43">
        <f t="shared" si="41"/>
        <v>0</v>
      </c>
      <c r="AD73" s="43">
        <f t="shared" si="42"/>
        <v>0</v>
      </c>
      <c r="AE73" s="43">
        <f t="shared" si="43"/>
        <v>0</v>
      </c>
      <c r="AF73" s="43">
        <f t="shared" si="44"/>
        <v>0</v>
      </c>
      <c r="AG73" s="43">
        <f t="shared" si="45"/>
        <v>0</v>
      </c>
      <c r="AH73" s="43">
        <f t="shared" si="46"/>
        <v>0</v>
      </c>
      <c r="AI73" s="43">
        <f t="shared" si="47"/>
        <v>0</v>
      </c>
      <c r="AJ73" s="43">
        <f t="shared" si="48"/>
        <v>0</v>
      </c>
      <c r="AK73" s="43">
        <f t="shared" si="49"/>
        <v>0</v>
      </c>
    </row>
    <row r="74" spans="1:37" ht="12.75">
      <c r="A74" t="s">
        <v>347</v>
      </c>
      <c r="B74" s="40" t="s">
        <v>208</v>
      </c>
      <c r="C74"/>
      <c r="D74" s="20">
        <v>41087825</v>
      </c>
      <c r="E74" s="19">
        <v>0</v>
      </c>
      <c r="F74"/>
      <c r="G74"/>
      <c r="H74"/>
      <c r="I74"/>
      <c r="J74"/>
      <c r="K74"/>
      <c r="L74"/>
      <c r="M74"/>
      <c r="N74"/>
      <c r="O74"/>
      <c r="R74"/>
      <c r="T74"/>
      <c r="U74"/>
      <c r="W74" s="43">
        <f t="shared" si="35"/>
        <v>0</v>
      </c>
      <c r="X74" s="43">
        <f t="shared" si="36"/>
        <v>0</v>
      </c>
      <c r="Y74" s="43">
        <f t="shared" si="37"/>
        <v>0</v>
      </c>
      <c r="Z74" s="43">
        <f t="shared" si="38"/>
        <v>0</v>
      </c>
      <c r="AA74" s="43">
        <f t="shared" si="39"/>
        <v>0</v>
      </c>
      <c r="AB74" s="43">
        <f t="shared" si="40"/>
        <v>0</v>
      </c>
      <c r="AC74" s="43">
        <f t="shared" si="41"/>
        <v>0</v>
      </c>
      <c r="AD74" s="43">
        <f t="shared" si="42"/>
        <v>0</v>
      </c>
      <c r="AE74" s="43">
        <f t="shared" si="43"/>
        <v>0</v>
      </c>
      <c r="AF74" s="43">
        <f t="shared" si="44"/>
        <v>0</v>
      </c>
      <c r="AG74" s="43">
        <f t="shared" si="45"/>
        <v>0</v>
      </c>
      <c r="AH74" s="43">
        <f t="shared" si="46"/>
        <v>0</v>
      </c>
      <c r="AI74" s="43">
        <f t="shared" si="47"/>
        <v>0</v>
      </c>
      <c r="AJ74" s="43">
        <f t="shared" si="48"/>
        <v>0</v>
      </c>
      <c r="AK74" s="43">
        <f t="shared" si="49"/>
        <v>0</v>
      </c>
    </row>
    <row r="75" spans="1:37" ht="12.75">
      <c r="A75" t="s">
        <v>348</v>
      </c>
      <c r="B75" s="40" t="s">
        <v>208</v>
      </c>
      <c r="C75"/>
      <c r="D75" s="20">
        <v>39002772</v>
      </c>
      <c r="E75" s="19">
        <v>0</v>
      </c>
      <c r="F75"/>
      <c r="G75"/>
      <c r="H75"/>
      <c r="I75"/>
      <c r="J75"/>
      <c r="K75"/>
      <c r="L75"/>
      <c r="M75"/>
      <c r="N75"/>
      <c r="O75"/>
      <c r="R75"/>
      <c r="T75"/>
      <c r="U75"/>
      <c r="W75" s="43">
        <f t="shared" si="35"/>
        <v>0</v>
      </c>
      <c r="X75" s="43">
        <f t="shared" si="36"/>
        <v>0</v>
      </c>
      <c r="Y75" s="43">
        <f t="shared" si="37"/>
        <v>0</v>
      </c>
      <c r="Z75" s="43">
        <f t="shared" si="38"/>
        <v>0</v>
      </c>
      <c r="AA75" s="43">
        <f t="shared" si="39"/>
        <v>0</v>
      </c>
      <c r="AB75" s="43">
        <f t="shared" si="40"/>
        <v>0</v>
      </c>
      <c r="AC75" s="43">
        <f t="shared" si="41"/>
        <v>0</v>
      </c>
      <c r="AD75" s="43">
        <f t="shared" si="42"/>
        <v>0</v>
      </c>
      <c r="AE75" s="43">
        <f t="shared" si="43"/>
        <v>0</v>
      </c>
      <c r="AF75" s="43">
        <f t="shared" si="44"/>
        <v>0</v>
      </c>
      <c r="AG75" s="43">
        <f t="shared" si="45"/>
        <v>0</v>
      </c>
      <c r="AH75" s="43">
        <f t="shared" si="46"/>
        <v>0</v>
      </c>
      <c r="AI75" s="43">
        <f t="shared" si="47"/>
        <v>0</v>
      </c>
      <c r="AJ75" s="43">
        <f t="shared" si="48"/>
        <v>0</v>
      </c>
      <c r="AK75" s="43">
        <f t="shared" si="49"/>
        <v>0</v>
      </c>
    </row>
    <row r="76" spans="1:37" ht="12.75">
      <c r="A76" t="s">
        <v>349</v>
      </c>
      <c r="B76" s="40" t="s">
        <v>208</v>
      </c>
      <c r="C76"/>
      <c r="D76" s="20">
        <v>34178188</v>
      </c>
      <c r="E76" s="19">
        <v>0</v>
      </c>
      <c r="F76"/>
      <c r="G76"/>
      <c r="H76"/>
      <c r="I76"/>
      <c r="J76"/>
      <c r="K76"/>
      <c r="L76"/>
      <c r="M76"/>
      <c r="N76"/>
      <c r="O76"/>
      <c r="R76"/>
      <c r="T76"/>
      <c r="U76"/>
      <c r="W76" s="43">
        <f t="shared" si="35"/>
        <v>0</v>
      </c>
      <c r="X76" s="43">
        <f t="shared" si="36"/>
        <v>0</v>
      </c>
      <c r="Y76" s="43">
        <f t="shared" si="37"/>
        <v>0</v>
      </c>
      <c r="Z76" s="43">
        <f t="shared" si="38"/>
        <v>0</v>
      </c>
      <c r="AA76" s="43">
        <f t="shared" si="39"/>
        <v>0</v>
      </c>
      <c r="AB76" s="43">
        <f t="shared" si="40"/>
        <v>0</v>
      </c>
      <c r="AC76" s="43">
        <f t="shared" si="41"/>
        <v>0</v>
      </c>
      <c r="AD76" s="43">
        <f t="shared" si="42"/>
        <v>0</v>
      </c>
      <c r="AE76" s="43">
        <f t="shared" si="43"/>
        <v>0</v>
      </c>
      <c r="AF76" s="43">
        <f t="shared" si="44"/>
        <v>0</v>
      </c>
      <c r="AG76" s="43">
        <f t="shared" si="45"/>
        <v>0</v>
      </c>
      <c r="AH76" s="43">
        <f t="shared" si="46"/>
        <v>0</v>
      </c>
      <c r="AI76" s="43">
        <f t="shared" si="47"/>
        <v>0</v>
      </c>
      <c r="AJ76" s="43">
        <f t="shared" si="48"/>
        <v>0</v>
      </c>
      <c r="AK76" s="43">
        <f t="shared" si="49"/>
        <v>0</v>
      </c>
    </row>
    <row r="77" spans="1:37" ht="12.75">
      <c r="A77" t="s">
        <v>350</v>
      </c>
      <c r="B77" s="40" t="s">
        <v>208</v>
      </c>
      <c r="C77"/>
      <c r="D77" s="20">
        <v>32369558</v>
      </c>
      <c r="E77">
        <v>0</v>
      </c>
      <c r="F77"/>
      <c r="G77"/>
      <c r="H77"/>
      <c r="I77"/>
      <c r="J77"/>
      <c r="L77"/>
      <c r="M77"/>
      <c r="N77"/>
      <c r="O77"/>
      <c r="R77"/>
      <c r="T77"/>
      <c r="U77"/>
      <c r="W77" s="43">
        <f t="shared" si="35"/>
        <v>0</v>
      </c>
      <c r="X77" s="43">
        <f t="shared" si="36"/>
        <v>0</v>
      </c>
      <c r="Y77" s="43">
        <f t="shared" si="37"/>
        <v>0</v>
      </c>
      <c r="Z77" s="43">
        <f t="shared" si="38"/>
        <v>0</v>
      </c>
      <c r="AA77" s="43">
        <f t="shared" si="39"/>
        <v>0</v>
      </c>
      <c r="AB77" s="43">
        <f t="shared" si="40"/>
        <v>0</v>
      </c>
      <c r="AC77" s="43">
        <f t="shared" si="41"/>
        <v>0</v>
      </c>
      <c r="AD77" s="43">
        <f t="shared" si="42"/>
        <v>0</v>
      </c>
      <c r="AE77" s="43">
        <f t="shared" si="43"/>
        <v>0</v>
      </c>
      <c r="AF77" s="43">
        <f t="shared" si="44"/>
        <v>0</v>
      </c>
      <c r="AG77" s="43">
        <f t="shared" si="45"/>
        <v>0</v>
      </c>
      <c r="AH77" s="43">
        <f t="shared" si="46"/>
        <v>0</v>
      </c>
      <c r="AI77" s="43">
        <f t="shared" si="47"/>
        <v>0</v>
      </c>
      <c r="AJ77" s="43">
        <f t="shared" si="48"/>
        <v>0</v>
      </c>
      <c r="AK77" s="43">
        <f t="shared" si="49"/>
        <v>0</v>
      </c>
    </row>
    <row r="78" spans="1:37" ht="12.75">
      <c r="A78" t="s">
        <v>351</v>
      </c>
      <c r="B78" s="40" t="s">
        <v>208</v>
      </c>
      <c r="C78"/>
      <c r="D78" s="20">
        <v>23832495</v>
      </c>
      <c r="E78" s="19">
        <v>0</v>
      </c>
      <c r="F78"/>
      <c r="G78"/>
      <c r="H78"/>
      <c r="I78"/>
      <c r="J78"/>
      <c r="L78"/>
      <c r="M78"/>
      <c r="N78"/>
      <c r="O78"/>
      <c r="R78"/>
      <c r="T78"/>
      <c r="U78"/>
      <c r="W78" s="43">
        <f t="shared" si="35"/>
        <v>0</v>
      </c>
      <c r="X78" s="43">
        <f t="shared" si="36"/>
        <v>0</v>
      </c>
      <c r="Y78" s="43">
        <f t="shared" si="37"/>
        <v>0</v>
      </c>
      <c r="Z78" s="43">
        <f t="shared" si="38"/>
        <v>0</v>
      </c>
      <c r="AA78" s="43">
        <f t="shared" si="39"/>
        <v>0</v>
      </c>
      <c r="AB78" s="43">
        <f t="shared" si="40"/>
        <v>0</v>
      </c>
      <c r="AC78" s="43">
        <f t="shared" si="41"/>
        <v>0</v>
      </c>
      <c r="AD78" s="43">
        <f t="shared" si="42"/>
        <v>0</v>
      </c>
      <c r="AE78" s="43">
        <f t="shared" si="43"/>
        <v>0</v>
      </c>
      <c r="AF78" s="43">
        <f t="shared" si="44"/>
        <v>0</v>
      </c>
      <c r="AG78" s="43">
        <f t="shared" si="45"/>
        <v>0</v>
      </c>
      <c r="AH78" s="43">
        <f t="shared" si="46"/>
        <v>0</v>
      </c>
      <c r="AI78" s="43">
        <f t="shared" si="47"/>
        <v>0</v>
      </c>
      <c r="AJ78" s="43">
        <f t="shared" si="48"/>
        <v>0</v>
      </c>
      <c r="AK78" s="43">
        <f t="shared" si="49"/>
        <v>0</v>
      </c>
    </row>
    <row r="79" spans="1:37" ht="12.75">
      <c r="A79" t="s">
        <v>352</v>
      </c>
      <c r="B79" s="40" t="s">
        <v>208</v>
      </c>
      <c r="C79"/>
      <c r="D79" s="20">
        <v>20653556</v>
      </c>
      <c r="E79" s="19">
        <v>0</v>
      </c>
      <c r="F79"/>
      <c r="G79"/>
      <c r="H79"/>
      <c r="I79"/>
      <c r="J79"/>
      <c r="L79"/>
      <c r="N79"/>
      <c r="O79"/>
      <c r="R79"/>
      <c r="U79"/>
      <c r="W79" s="43">
        <f t="shared" si="35"/>
        <v>0</v>
      </c>
      <c r="X79" s="43">
        <f t="shared" si="36"/>
        <v>0</v>
      </c>
      <c r="Y79" s="43">
        <f t="shared" si="37"/>
        <v>0</v>
      </c>
      <c r="Z79" s="43">
        <f t="shared" si="38"/>
        <v>0</v>
      </c>
      <c r="AA79" s="43">
        <f t="shared" si="39"/>
        <v>0</v>
      </c>
      <c r="AB79" s="43">
        <f t="shared" si="40"/>
        <v>0</v>
      </c>
      <c r="AC79" s="43">
        <f t="shared" si="41"/>
        <v>0</v>
      </c>
      <c r="AD79" s="43">
        <f t="shared" si="42"/>
        <v>0</v>
      </c>
      <c r="AE79" s="43">
        <f t="shared" si="43"/>
        <v>0</v>
      </c>
      <c r="AF79" s="43">
        <f t="shared" si="44"/>
        <v>0</v>
      </c>
      <c r="AG79" s="43">
        <f t="shared" si="45"/>
        <v>0</v>
      </c>
      <c r="AH79" s="43">
        <f t="shared" si="46"/>
        <v>0</v>
      </c>
      <c r="AI79" s="43">
        <f t="shared" si="47"/>
        <v>0</v>
      </c>
      <c r="AJ79" s="43">
        <f t="shared" si="48"/>
        <v>0</v>
      </c>
      <c r="AK79" s="43">
        <f t="shared" si="49"/>
        <v>0</v>
      </c>
    </row>
    <row r="80" spans="1:37" ht="12.75">
      <c r="A80" t="s">
        <v>353</v>
      </c>
      <c r="B80" s="40" t="s">
        <v>208</v>
      </c>
      <c r="C80"/>
      <c r="D80" s="20">
        <v>11392629</v>
      </c>
      <c r="E80">
        <v>8</v>
      </c>
      <c r="F80">
        <v>8</v>
      </c>
      <c r="G80">
        <v>8</v>
      </c>
      <c r="H80"/>
      <c r="I80"/>
      <c r="J80"/>
      <c r="L80">
        <v>8</v>
      </c>
      <c r="N80"/>
      <c r="O80">
        <v>8</v>
      </c>
      <c r="R80">
        <v>8</v>
      </c>
      <c r="U80"/>
      <c r="W80" s="43">
        <f t="shared" si="35"/>
        <v>0.7022084191453966</v>
      </c>
      <c r="X80" s="43">
        <f t="shared" si="36"/>
        <v>0.7022084191453966</v>
      </c>
      <c r="Y80" s="43">
        <f t="shared" si="37"/>
        <v>0</v>
      </c>
      <c r="Z80" s="43">
        <f t="shared" si="38"/>
        <v>0</v>
      </c>
      <c r="AA80" s="43">
        <f t="shared" si="39"/>
        <v>0</v>
      </c>
      <c r="AB80" s="43">
        <f t="shared" si="40"/>
        <v>0</v>
      </c>
      <c r="AC80" s="43">
        <f t="shared" si="41"/>
        <v>0.7022084191453966</v>
      </c>
      <c r="AD80" s="43">
        <f t="shared" si="42"/>
        <v>0</v>
      </c>
      <c r="AE80" s="43">
        <f t="shared" si="43"/>
        <v>0</v>
      </c>
      <c r="AF80" s="43">
        <f t="shared" si="44"/>
        <v>0.7022084191453966</v>
      </c>
      <c r="AG80" s="43">
        <f t="shared" si="45"/>
        <v>0</v>
      </c>
      <c r="AH80" s="43">
        <f t="shared" si="46"/>
        <v>0</v>
      </c>
      <c r="AI80" s="43">
        <f t="shared" si="47"/>
        <v>0.7022084191453966</v>
      </c>
      <c r="AJ80" s="43">
        <f t="shared" si="48"/>
        <v>0</v>
      </c>
      <c r="AK80" s="43">
        <f t="shared" si="49"/>
        <v>0</v>
      </c>
    </row>
    <row r="81" spans="1:37" ht="12.75">
      <c r="A81" t="s">
        <v>354</v>
      </c>
      <c r="B81" s="40" t="s">
        <v>208</v>
      </c>
      <c r="C81"/>
      <c r="D81" s="20">
        <v>71505</v>
      </c>
      <c r="E81">
        <v>0</v>
      </c>
      <c r="F81"/>
      <c r="G81"/>
      <c r="H81"/>
      <c r="I81"/>
      <c r="J81"/>
      <c r="L81"/>
      <c r="N81"/>
      <c r="R81"/>
      <c r="U81">
        <v>0</v>
      </c>
      <c r="W81" s="43">
        <f t="shared" si="35"/>
        <v>0</v>
      </c>
      <c r="X81" s="43">
        <f t="shared" si="36"/>
        <v>0</v>
      </c>
      <c r="Y81" s="43">
        <f t="shared" si="37"/>
        <v>0</v>
      </c>
      <c r="Z81" s="43">
        <f t="shared" si="38"/>
        <v>0</v>
      </c>
      <c r="AA81" s="43">
        <f t="shared" si="39"/>
        <v>0</v>
      </c>
      <c r="AB81" s="43">
        <f t="shared" si="40"/>
        <v>0</v>
      </c>
      <c r="AC81" s="43">
        <f t="shared" si="41"/>
        <v>0</v>
      </c>
      <c r="AD81" s="43">
        <f t="shared" si="42"/>
        <v>0</v>
      </c>
      <c r="AE81" s="43">
        <f t="shared" si="43"/>
        <v>0</v>
      </c>
      <c r="AF81" s="43">
        <f t="shared" si="44"/>
        <v>0</v>
      </c>
      <c r="AG81" s="43">
        <f t="shared" si="45"/>
        <v>0</v>
      </c>
      <c r="AH81" s="43">
        <f t="shared" si="46"/>
        <v>0</v>
      </c>
      <c r="AI81" s="43">
        <f t="shared" si="47"/>
        <v>0</v>
      </c>
      <c r="AJ81" s="43">
        <f t="shared" si="48"/>
        <v>0</v>
      </c>
      <c r="AK81" s="43">
        <f t="shared" si="49"/>
        <v>0</v>
      </c>
    </row>
    <row r="82" spans="1:38" ht="12.75">
      <c r="A82" t="s">
        <v>355</v>
      </c>
      <c r="B82" s="40" t="s">
        <v>208</v>
      </c>
      <c r="C82"/>
      <c r="D82" s="20">
        <v>66411</v>
      </c>
      <c r="E82">
        <v>0</v>
      </c>
      <c r="F82"/>
      <c r="G82"/>
      <c r="H82"/>
      <c r="I82"/>
      <c r="J82"/>
      <c r="L82"/>
      <c r="N82"/>
      <c r="R82"/>
      <c r="U82"/>
      <c r="W82" s="43">
        <f t="shared" si="35"/>
        <v>0</v>
      </c>
      <c r="X82" s="43">
        <f t="shared" si="36"/>
        <v>0</v>
      </c>
      <c r="Y82" s="43">
        <f t="shared" si="37"/>
        <v>0</v>
      </c>
      <c r="Z82" s="43">
        <f t="shared" si="38"/>
        <v>0</v>
      </c>
      <c r="AA82" s="43">
        <f t="shared" si="39"/>
        <v>0</v>
      </c>
      <c r="AB82" s="43">
        <f t="shared" si="40"/>
        <v>0</v>
      </c>
      <c r="AC82" s="43">
        <f t="shared" si="41"/>
        <v>0</v>
      </c>
      <c r="AD82" s="43">
        <f t="shared" si="42"/>
        <v>0</v>
      </c>
      <c r="AE82" s="43">
        <f t="shared" si="43"/>
        <v>0</v>
      </c>
      <c r="AF82" s="43">
        <f t="shared" si="44"/>
        <v>0</v>
      </c>
      <c r="AG82" s="43">
        <f t="shared" si="45"/>
        <v>0</v>
      </c>
      <c r="AH82" s="43">
        <f t="shared" si="46"/>
        <v>0</v>
      </c>
      <c r="AI82" s="43">
        <f t="shared" si="47"/>
        <v>0</v>
      </c>
      <c r="AJ82" s="43">
        <f t="shared" si="48"/>
        <v>0</v>
      </c>
      <c r="AK82" s="43">
        <f t="shared" si="49"/>
        <v>0</v>
      </c>
      <c r="AL82" s="43">
        <f>U82/$D82*10^6</f>
        <v>0</v>
      </c>
    </row>
    <row r="83" spans="1:38" ht="12.75">
      <c r="A83" t="s">
        <v>356</v>
      </c>
      <c r="B83" s="40" t="s">
        <v>208</v>
      </c>
      <c r="C83"/>
      <c r="D83" s="20">
        <v>20617068</v>
      </c>
      <c r="E83" s="20"/>
      <c r="F83"/>
      <c r="G83"/>
      <c r="H83"/>
      <c r="I83"/>
      <c r="J83"/>
      <c r="L83"/>
      <c r="R83"/>
      <c r="W83" s="43">
        <f t="shared" si="35"/>
        <v>0</v>
      </c>
      <c r="X83" s="43">
        <f t="shared" si="36"/>
        <v>0</v>
      </c>
      <c r="Y83" s="43">
        <f t="shared" si="37"/>
        <v>0</v>
      </c>
      <c r="Z83" s="43">
        <f t="shared" si="38"/>
        <v>0</v>
      </c>
      <c r="AA83" s="43">
        <f t="shared" si="39"/>
        <v>0</v>
      </c>
      <c r="AB83" s="43">
        <f t="shared" si="40"/>
        <v>0</v>
      </c>
      <c r="AC83" s="43">
        <f t="shared" si="41"/>
        <v>0</v>
      </c>
      <c r="AD83" s="43">
        <f t="shared" si="42"/>
        <v>0</v>
      </c>
      <c r="AE83" s="43">
        <f t="shared" si="43"/>
        <v>0</v>
      </c>
      <c r="AF83" s="43">
        <f t="shared" si="44"/>
        <v>0</v>
      </c>
      <c r="AG83" s="43">
        <f t="shared" si="45"/>
        <v>0</v>
      </c>
      <c r="AH83" s="43">
        <f t="shared" si="46"/>
        <v>0</v>
      </c>
      <c r="AI83" s="43">
        <f t="shared" si="47"/>
        <v>0</v>
      </c>
      <c r="AJ83" s="43">
        <f t="shared" si="48"/>
        <v>0</v>
      </c>
      <c r="AK83" s="43">
        <f aca="true" t="shared" si="50" ref="AK83:AK120">T83/$D83*10^6</f>
        <v>0</v>
      </c>
      <c r="AL83" s="43">
        <f aca="true" t="shared" si="51" ref="AL83:AL121">U83/$D83*10^6</f>
        <v>0</v>
      </c>
    </row>
    <row r="84" spans="1:38" ht="12.75">
      <c r="A84" t="s">
        <v>357</v>
      </c>
      <c r="B84" s="40" t="s">
        <v>208</v>
      </c>
      <c r="C84"/>
      <c r="D84" s="20">
        <v>18879301</v>
      </c>
      <c r="E84" s="20"/>
      <c r="F84"/>
      <c r="G84"/>
      <c r="H84"/>
      <c r="I84"/>
      <c r="J84"/>
      <c r="L84"/>
      <c r="R84"/>
      <c r="W84" s="43">
        <f t="shared" si="35"/>
        <v>0</v>
      </c>
      <c r="X84" s="43">
        <f t="shared" si="36"/>
        <v>0</v>
      </c>
      <c r="Y84" s="43">
        <f t="shared" si="37"/>
        <v>0</v>
      </c>
      <c r="Z84" s="43">
        <f t="shared" si="38"/>
        <v>0</v>
      </c>
      <c r="AA84" s="43">
        <f t="shared" si="39"/>
        <v>0</v>
      </c>
      <c r="AB84" s="43">
        <f t="shared" si="40"/>
        <v>0</v>
      </c>
      <c r="AC84" s="43">
        <f t="shared" si="41"/>
        <v>0</v>
      </c>
      <c r="AD84" s="43">
        <f t="shared" si="42"/>
        <v>0</v>
      </c>
      <c r="AE84" s="43">
        <f t="shared" si="43"/>
        <v>0</v>
      </c>
      <c r="AF84" s="43">
        <f t="shared" si="44"/>
        <v>0</v>
      </c>
      <c r="AG84" s="43">
        <f t="shared" si="45"/>
        <v>0</v>
      </c>
      <c r="AH84" s="43">
        <f t="shared" si="46"/>
        <v>0</v>
      </c>
      <c r="AI84" s="43">
        <f t="shared" si="47"/>
        <v>0</v>
      </c>
      <c r="AJ84" s="43">
        <f t="shared" si="48"/>
        <v>0</v>
      </c>
      <c r="AK84" s="43">
        <f t="shared" si="50"/>
        <v>0</v>
      </c>
      <c r="AL84" s="43">
        <f t="shared" si="51"/>
        <v>0</v>
      </c>
    </row>
    <row r="85" spans="1:38" ht="12.75">
      <c r="A85" t="s">
        <v>358</v>
      </c>
      <c r="B85" s="40" t="s">
        <v>208</v>
      </c>
      <c r="C85"/>
      <c r="D85" s="20">
        <v>15746232</v>
      </c>
      <c r="E85" s="20"/>
      <c r="F85"/>
      <c r="G85"/>
      <c r="H85"/>
      <c r="I85"/>
      <c r="J85"/>
      <c r="L85"/>
      <c r="R85"/>
      <c r="W85" s="43">
        <f t="shared" si="35"/>
        <v>0</v>
      </c>
      <c r="X85" s="43">
        <f t="shared" si="36"/>
        <v>0</v>
      </c>
      <c r="Y85" s="43">
        <f t="shared" si="37"/>
        <v>0</v>
      </c>
      <c r="Z85" s="43">
        <f t="shared" si="38"/>
        <v>0</v>
      </c>
      <c r="AA85" s="43">
        <f t="shared" si="39"/>
        <v>0</v>
      </c>
      <c r="AB85" s="43">
        <f t="shared" si="40"/>
        <v>0</v>
      </c>
      <c r="AC85" s="43">
        <f t="shared" si="41"/>
        <v>0</v>
      </c>
      <c r="AD85" s="43">
        <f t="shared" si="42"/>
        <v>0</v>
      </c>
      <c r="AE85" s="43">
        <f t="shared" si="43"/>
        <v>0</v>
      </c>
      <c r="AF85" s="43">
        <f t="shared" si="44"/>
        <v>0</v>
      </c>
      <c r="AG85" s="43">
        <f t="shared" si="45"/>
        <v>0</v>
      </c>
      <c r="AH85" s="43">
        <f t="shared" si="46"/>
        <v>0</v>
      </c>
      <c r="AI85" s="43">
        <f t="shared" si="47"/>
        <v>0</v>
      </c>
      <c r="AJ85" s="43">
        <f t="shared" si="48"/>
        <v>0</v>
      </c>
      <c r="AK85" s="43">
        <f t="shared" si="50"/>
        <v>0</v>
      </c>
      <c r="AL85" s="43">
        <f t="shared" si="51"/>
        <v>0</v>
      </c>
    </row>
    <row r="86" spans="1:38" ht="12.75">
      <c r="A86" t="s">
        <v>359</v>
      </c>
      <c r="B86" s="40" t="s">
        <v>208</v>
      </c>
      <c r="C86"/>
      <c r="D86" s="20">
        <v>15306252</v>
      </c>
      <c r="E86" s="20"/>
      <c r="F86"/>
      <c r="G86"/>
      <c r="H86"/>
      <c r="I86"/>
      <c r="J86"/>
      <c r="L86"/>
      <c r="R86"/>
      <c r="W86" s="43">
        <f t="shared" si="35"/>
        <v>0</v>
      </c>
      <c r="X86" s="43">
        <f t="shared" si="36"/>
        <v>0</v>
      </c>
      <c r="Y86" s="43">
        <f t="shared" si="37"/>
        <v>0</v>
      </c>
      <c r="Z86" s="43">
        <f t="shared" si="38"/>
        <v>0</v>
      </c>
      <c r="AA86" s="43">
        <f t="shared" si="39"/>
        <v>0</v>
      </c>
      <c r="AB86" s="43">
        <f t="shared" si="40"/>
        <v>0</v>
      </c>
      <c r="AC86" s="43">
        <f t="shared" si="41"/>
        <v>0</v>
      </c>
      <c r="AD86" s="43">
        <f t="shared" si="42"/>
        <v>0</v>
      </c>
      <c r="AE86" s="43">
        <f t="shared" si="43"/>
        <v>0</v>
      </c>
      <c r="AF86" s="43">
        <f t="shared" si="44"/>
        <v>0</v>
      </c>
      <c r="AG86" s="43">
        <f t="shared" si="45"/>
        <v>0</v>
      </c>
      <c r="AH86" s="43">
        <f t="shared" si="46"/>
        <v>0</v>
      </c>
      <c r="AI86" s="43">
        <f t="shared" si="47"/>
        <v>0</v>
      </c>
      <c r="AJ86" s="43">
        <f t="shared" si="48"/>
        <v>0</v>
      </c>
      <c r="AK86" s="43">
        <f t="shared" si="50"/>
        <v>0</v>
      </c>
      <c r="AL86" s="43">
        <f t="shared" si="51"/>
        <v>0</v>
      </c>
    </row>
    <row r="87" spans="1:38" ht="12.75">
      <c r="A87" t="s">
        <v>360</v>
      </c>
      <c r="B87" s="40" t="s">
        <v>208</v>
      </c>
      <c r="C87"/>
      <c r="D87" s="20">
        <v>13711597</v>
      </c>
      <c r="E87" s="20"/>
      <c r="F87"/>
      <c r="G87"/>
      <c r="H87"/>
      <c r="I87"/>
      <c r="J87"/>
      <c r="L87"/>
      <c r="R87"/>
      <c r="W87" s="43">
        <f t="shared" si="35"/>
        <v>0</v>
      </c>
      <c r="X87" s="43">
        <f t="shared" si="36"/>
        <v>0</v>
      </c>
      <c r="Y87" s="43">
        <f t="shared" si="37"/>
        <v>0</v>
      </c>
      <c r="Z87" s="43">
        <f t="shared" si="38"/>
        <v>0</v>
      </c>
      <c r="AA87" s="43">
        <f t="shared" si="39"/>
        <v>0</v>
      </c>
      <c r="AB87" s="43">
        <f t="shared" si="40"/>
        <v>0</v>
      </c>
      <c r="AC87" s="43">
        <f t="shared" si="41"/>
        <v>0</v>
      </c>
      <c r="AD87" s="43">
        <f t="shared" si="42"/>
        <v>0</v>
      </c>
      <c r="AE87" s="43">
        <f t="shared" si="43"/>
        <v>0</v>
      </c>
      <c r="AF87" s="43">
        <f t="shared" si="44"/>
        <v>0</v>
      </c>
      <c r="AG87" s="43">
        <f t="shared" si="45"/>
        <v>0</v>
      </c>
      <c r="AH87" s="43">
        <f t="shared" si="46"/>
        <v>0</v>
      </c>
      <c r="AI87" s="43">
        <f t="shared" si="47"/>
        <v>0</v>
      </c>
      <c r="AJ87" s="43">
        <f t="shared" si="48"/>
        <v>0</v>
      </c>
      <c r="AK87" s="43">
        <f t="shared" si="50"/>
        <v>0</v>
      </c>
      <c r="AL87" s="43">
        <f t="shared" si="51"/>
        <v>0</v>
      </c>
    </row>
    <row r="88" spans="1:38" ht="12.75">
      <c r="A88" t="s">
        <v>361</v>
      </c>
      <c r="B88" s="40" t="s">
        <v>208</v>
      </c>
      <c r="C88"/>
      <c r="D88" s="20">
        <v>12799293</v>
      </c>
      <c r="E88" s="20"/>
      <c r="F88"/>
      <c r="G88"/>
      <c r="H88"/>
      <c r="I88"/>
      <c r="J88"/>
      <c r="W88" s="43">
        <f t="shared" si="35"/>
        <v>0</v>
      </c>
      <c r="X88" s="43">
        <f t="shared" si="36"/>
        <v>0</v>
      </c>
      <c r="Y88" s="43">
        <f t="shared" si="37"/>
        <v>0</v>
      </c>
      <c r="Z88" s="43">
        <f t="shared" si="38"/>
        <v>0</v>
      </c>
      <c r="AA88" s="43">
        <f t="shared" si="39"/>
        <v>0</v>
      </c>
      <c r="AB88" s="43">
        <f t="shared" si="40"/>
        <v>0</v>
      </c>
      <c r="AC88" s="43">
        <f t="shared" si="41"/>
        <v>0</v>
      </c>
      <c r="AD88" s="43">
        <f t="shared" si="42"/>
        <v>0</v>
      </c>
      <c r="AE88" s="43">
        <f t="shared" si="43"/>
        <v>0</v>
      </c>
      <c r="AF88" s="43">
        <f t="shared" si="44"/>
        <v>0</v>
      </c>
      <c r="AG88" s="43">
        <f t="shared" si="45"/>
        <v>0</v>
      </c>
      <c r="AH88" s="43">
        <f t="shared" si="46"/>
        <v>0</v>
      </c>
      <c r="AI88" s="43">
        <f t="shared" si="47"/>
        <v>0</v>
      </c>
      <c r="AJ88" s="43">
        <f t="shared" si="48"/>
        <v>0</v>
      </c>
      <c r="AK88" s="43">
        <f t="shared" si="50"/>
        <v>0</v>
      </c>
      <c r="AL88" s="43">
        <f t="shared" si="51"/>
        <v>0</v>
      </c>
    </row>
    <row r="89" spans="1:38" ht="12.75">
      <c r="A89" t="s">
        <v>362</v>
      </c>
      <c r="B89" s="40" t="s">
        <v>208</v>
      </c>
      <c r="C89"/>
      <c r="D89" s="20">
        <v>12666987</v>
      </c>
      <c r="E89" s="20"/>
      <c r="F89"/>
      <c r="G89"/>
      <c r="H89"/>
      <c r="I89"/>
      <c r="J89"/>
      <c r="W89" s="43">
        <f t="shared" si="35"/>
        <v>0</v>
      </c>
      <c r="X89" s="43">
        <f t="shared" si="36"/>
        <v>0</v>
      </c>
      <c r="Y89" s="43">
        <f t="shared" si="37"/>
        <v>0</v>
      </c>
      <c r="Z89" s="43">
        <f t="shared" si="38"/>
        <v>0</v>
      </c>
      <c r="AA89" s="43">
        <f t="shared" si="39"/>
        <v>0</v>
      </c>
      <c r="AB89" s="43">
        <f t="shared" si="40"/>
        <v>0</v>
      </c>
      <c r="AC89" s="43">
        <f t="shared" si="41"/>
        <v>0</v>
      </c>
      <c r="AD89" s="43">
        <f t="shared" si="42"/>
        <v>0</v>
      </c>
      <c r="AE89" s="43">
        <f t="shared" si="43"/>
        <v>0</v>
      </c>
      <c r="AF89" s="43">
        <f t="shared" si="44"/>
        <v>0</v>
      </c>
      <c r="AG89" s="43">
        <f t="shared" si="45"/>
        <v>0</v>
      </c>
      <c r="AH89" s="43">
        <f t="shared" si="46"/>
        <v>0</v>
      </c>
      <c r="AI89" s="43">
        <f t="shared" si="47"/>
        <v>0</v>
      </c>
      <c r="AJ89" s="43">
        <f t="shared" si="48"/>
        <v>0</v>
      </c>
      <c r="AK89" s="43">
        <f t="shared" si="50"/>
        <v>0</v>
      </c>
      <c r="AL89" s="43">
        <f t="shared" si="51"/>
        <v>0</v>
      </c>
    </row>
    <row r="90" spans="1:38" ht="12.75">
      <c r="A90" t="s">
        <v>363</v>
      </c>
      <c r="B90" s="40" t="s">
        <v>208</v>
      </c>
      <c r="C90"/>
      <c r="D90" s="20">
        <v>10473282</v>
      </c>
      <c r="E90" s="20"/>
      <c r="F90"/>
      <c r="G90"/>
      <c r="H90"/>
      <c r="I90"/>
      <c r="J90"/>
      <c r="W90" s="43">
        <f t="shared" si="35"/>
        <v>0</v>
      </c>
      <c r="X90" s="43">
        <f t="shared" si="36"/>
        <v>0</v>
      </c>
      <c r="Y90" s="43">
        <f t="shared" si="37"/>
        <v>0</v>
      </c>
      <c r="Z90" s="43">
        <f t="shared" si="38"/>
        <v>0</v>
      </c>
      <c r="AA90" s="43">
        <f t="shared" si="39"/>
        <v>0</v>
      </c>
      <c r="AB90" s="43">
        <f t="shared" si="40"/>
        <v>0</v>
      </c>
      <c r="AC90" s="43">
        <f t="shared" si="41"/>
        <v>0</v>
      </c>
      <c r="AD90" s="43">
        <f t="shared" si="42"/>
        <v>0</v>
      </c>
      <c r="AE90" s="43">
        <f t="shared" si="43"/>
        <v>0</v>
      </c>
      <c r="AF90" s="43">
        <f t="shared" si="44"/>
        <v>0</v>
      </c>
      <c r="AG90" s="43">
        <f t="shared" si="45"/>
        <v>0</v>
      </c>
      <c r="AH90" s="43">
        <f t="shared" si="46"/>
        <v>0</v>
      </c>
      <c r="AI90" s="43">
        <f t="shared" si="47"/>
        <v>0</v>
      </c>
      <c r="AJ90" s="43">
        <f t="shared" si="48"/>
        <v>0</v>
      </c>
      <c r="AK90" s="43">
        <f t="shared" si="50"/>
        <v>0</v>
      </c>
      <c r="AL90" s="43">
        <f t="shared" si="51"/>
        <v>0</v>
      </c>
    </row>
    <row r="91" spans="1:38" ht="12.75">
      <c r="A91" t="s">
        <v>364</v>
      </c>
      <c r="B91" s="40" t="s">
        <v>208</v>
      </c>
      <c r="C91"/>
      <c r="D91" s="20">
        <v>10329208</v>
      </c>
      <c r="E91" s="20"/>
      <c r="F91"/>
      <c r="G91"/>
      <c r="H91"/>
      <c r="I91"/>
      <c r="J91"/>
      <c r="W91" s="43">
        <f t="shared" si="35"/>
        <v>0</v>
      </c>
      <c r="X91" s="43">
        <f t="shared" si="36"/>
        <v>0</v>
      </c>
      <c r="Y91" s="43">
        <f t="shared" si="37"/>
        <v>0</v>
      </c>
      <c r="Z91" s="43">
        <f t="shared" si="38"/>
        <v>0</v>
      </c>
      <c r="AA91" s="43">
        <f t="shared" si="39"/>
        <v>0</v>
      </c>
      <c r="AB91" s="43">
        <f t="shared" si="40"/>
        <v>0</v>
      </c>
      <c r="AC91" s="43">
        <f t="shared" si="41"/>
        <v>0</v>
      </c>
      <c r="AD91" s="43">
        <f t="shared" si="42"/>
        <v>0</v>
      </c>
      <c r="AE91" s="43">
        <f t="shared" si="43"/>
        <v>0</v>
      </c>
      <c r="AF91" s="43">
        <f t="shared" si="44"/>
        <v>0</v>
      </c>
      <c r="AG91" s="43">
        <f t="shared" si="45"/>
        <v>0</v>
      </c>
      <c r="AH91" s="43">
        <f t="shared" si="46"/>
        <v>0</v>
      </c>
      <c r="AI91" s="43">
        <f t="shared" si="47"/>
        <v>0</v>
      </c>
      <c r="AJ91" s="43">
        <f t="shared" si="48"/>
        <v>0</v>
      </c>
      <c r="AK91" s="43">
        <f t="shared" si="50"/>
        <v>0</v>
      </c>
      <c r="AL91" s="43">
        <f t="shared" si="51"/>
        <v>0</v>
      </c>
    </row>
    <row r="92" spans="1:38" ht="12.75">
      <c r="A92" t="s">
        <v>365</v>
      </c>
      <c r="B92" s="40" t="s">
        <v>208</v>
      </c>
      <c r="C92"/>
      <c r="D92" s="20">
        <v>10057975</v>
      </c>
      <c r="E92" s="20"/>
      <c r="F92"/>
      <c r="G92"/>
      <c r="H92"/>
      <c r="I92"/>
      <c r="J92"/>
      <c r="W92" s="43">
        <f t="shared" si="35"/>
        <v>0</v>
      </c>
      <c r="X92" s="43">
        <f t="shared" si="36"/>
        <v>0</v>
      </c>
      <c r="Y92" s="43">
        <f t="shared" si="37"/>
        <v>0</v>
      </c>
      <c r="Z92" s="43">
        <f t="shared" si="38"/>
        <v>0</v>
      </c>
      <c r="AA92" s="43">
        <f t="shared" si="39"/>
        <v>0</v>
      </c>
      <c r="AB92" s="43">
        <f t="shared" si="40"/>
        <v>0</v>
      </c>
      <c r="AC92" s="43">
        <f t="shared" si="41"/>
        <v>0</v>
      </c>
      <c r="AD92" s="43">
        <f t="shared" si="42"/>
        <v>0</v>
      </c>
      <c r="AE92" s="43">
        <f t="shared" si="43"/>
        <v>0</v>
      </c>
      <c r="AF92" s="43">
        <f t="shared" si="44"/>
        <v>0</v>
      </c>
      <c r="AG92" s="43">
        <f t="shared" si="45"/>
        <v>0</v>
      </c>
      <c r="AH92" s="43">
        <f t="shared" si="46"/>
        <v>0</v>
      </c>
      <c r="AI92" s="43">
        <f t="shared" si="47"/>
        <v>0</v>
      </c>
      <c r="AJ92" s="43">
        <f t="shared" si="48"/>
        <v>0</v>
      </c>
      <c r="AK92" s="43">
        <f t="shared" si="50"/>
        <v>0</v>
      </c>
      <c r="AL92" s="43">
        <f t="shared" si="51"/>
        <v>0</v>
      </c>
    </row>
    <row r="93" spans="1:38" ht="12.75">
      <c r="A93" t="s">
        <v>366</v>
      </c>
      <c r="B93" s="40" t="s">
        <v>208</v>
      </c>
      <c r="C93"/>
      <c r="D93" s="20">
        <v>9832017</v>
      </c>
      <c r="E93" s="20"/>
      <c r="F93"/>
      <c r="G93"/>
      <c r="H93"/>
      <c r="I93"/>
      <c r="J93"/>
      <c r="W93" s="43">
        <f t="shared" si="35"/>
        <v>0</v>
      </c>
      <c r="X93" s="43">
        <f t="shared" si="36"/>
        <v>0</v>
      </c>
      <c r="Y93" s="43">
        <f t="shared" si="37"/>
        <v>0</v>
      </c>
      <c r="Z93" s="43">
        <f t="shared" si="38"/>
        <v>0</v>
      </c>
      <c r="AA93" s="43">
        <f t="shared" si="39"/>
        <v>0</v>
      </c>
      <c r="AB93" s="43">
        <f t="shared" si="40"/>
        <v>0</v>
      </c>
      <c r="AC93" s="43">
        <f t="shared" si="41"/>
        <v>0</v>
      </c>
      <c r="AD93" s="43">
        <f t="shared" si="42"/>
        <v>0</v>
      </c>
      <c r="AE93" s="43">
        <f t="shared" si="43"/>
        <v>0</v>
      </c>
      <c r="AF93" s="43">
        <f t="shared" si="44"/>
        <v>0</v>
      </c>
      <c r="AG93" s="43">
        <f t="shared" si="45"/>
        <v>0</v>
      </c>
      <c r="AH93" s="43">
        <f t="shared" si="46"/>
        <v>0</v>
      </c>
      <c r="AI93" s="43">
        <f t="shared" si="47"/>
        <v>0</v>
      </c>
      <c r="AJ93" s="43">
        <f t="shared" si="48"/>
        <v>0</v>
      </c>
      <c r="AK93" s="43">
        <f t="shared" si="50"/>
        <v>0</v>
      </c>
      <c r="AL93" s="43">
        <f t="shared" si="51"/>
        <v>0</v>
      </c>
    </row>
    <row r="94" spans="1:38" ht="12.75">
      <c r="A94" t="s">
        <v>541</v>
      </c>
      <c r="B94" s="40" t="s">
        <v>208</v>
      </c>
      <c r="C94"/>
      <c r="D94" s="20">
        <v>8988091</v>
      </c>
      <c r="E94" s="20"/>
      <c r="F94"/>
      <c r="G94"/>
      <c r="H94"/>
      <c r="I94"/>
      <c r="J94"/>
      <c r="W94" s="43">
        <f t="shared" si="35"/>
        <v>0</v>
      </c>
      <c r="X94" s="43">
        <f t="shared" si="36"/>
        <v>0</v>
      </c>
      <c r="Y94" s="43">
        <f t="shared" si="37"/>
        <v>0</v>
      </c>
      <c r="Z94" s="43">
        <f t="shared" si="38"/>
        <v>0</v>
      </c>
      <c r="AA94" s="43">
        <f t="shared" si="39"/>
        <v>0</v>
      </c>
      <c r="AB94" s="43">
        <f t="shared" si="40"/>
        <v>0</v>
      </c>
      <c r="AC94" s="43">
        <f t="shared" si="41"/>
        <v>0</v>
      </c>
      <c r="AD94" s="43">
        <f t="shared" si="42"/>
        <v>0</v>
      </c>
      <c r="AE94" s="43">
        <f t="shared" si="43"/>
        <v>0</v>
      </c>
      <c r="AF94" s="43">
        <f t="shared" si="44"/>
        <v>0</v>
      </c>
      <c r="AG94" s="43">
        <f t="shared" si="45"/>
        <v>0</v>
      </c>
      <c r="AH94" s="43">
        <f t="shared" si="46"/>
        <v>0</v>
      </c>
      <c r="AI94" s="43">
        <f t="shared" si="47"/>
        <v>0</v>
      </c>
      <c r="AJ94" s="43">
        <f t="shared" si="48"/>
        <v>0</v>
      </c>
      <c r="AK94" s="43">
        <f t="shared" si="50"/>
        <v>0</v>
      </c>
      <c r="AL94" s="43">
        <f t="shared" si="51"/>
        <v>0</v>
      </c>
    </row>
    <row r="95" spans="1:38" ht="12.75">
      <c r="A95" t="s">
        <v>542</v>
      </c>
      <c r="B95" s="40" t="s">
        <v>208</v>
      </c>
      <c r="C95"/>
      <c r="D95" s="20">
        <v>8791832</v>
      </c>
      <c r="E95" s="20"/>
      <c r="F95"/>
      <c r="G95"/>
      <c r="H95"/>
      <c r="I95"/>
      <c r="J95"/>
      <c r="W95" s="43">
        <f t="shared" si="35"/>
        <v>0</v>
      </c>
      <c r="X95" s="43">
        <f t="shared" si="36"/>
        <v>0</v>
      </c>
      <c r="Y95" s="43">
        <f t="shared" si="37"/>
        <v>0</v>
      </c>
      <c r="Z95" s="43">
        <f t="shared" si="38"/>
        <v>0</v>
      </c>
      <c r="AA95" s="43">
        <f t="shared" si="39"/>
        <v>0</v>
      </c>
      <c r="AB95" s="43">
        <f t="shared" si="40"/>
        <v>0</v>
      </c>
      <c r="AC95" s="43">
        <f t="shared" si="41"/>
        <v>0</v>
      </c>
      <c r="AD95" s="43">
        <f t="shared" si="42"/>
        <v>0</v>
      </c>
      <c r="AE95" s="43">
        <f t="shared" si="43"/>
        <v>0</v>
      </c>
      <c r="AF95" s="43">
        <f t="shared" si="44"/>
        <v>0</v>
      </c>
      <c r="AG95" s="43">
        <f t="shared" si="45"/>
        <v>0</v>
      </c>
      <c r="AH95" s="43">
        <f t="shared" si="46"/>
        <v>0</v>
      </c>
      <c r="AI95" s="43">
        <f t="shared" si="47"/>
        <v>0</v>
      </c>
      <c r="AJ95" s="43">
        <f t="shared" si="48"/>
        <v>0</v>
      </c>
      <c r="AK95" s="43">
        <f t="shared" si="50"/>
        <v>0</v>
      </c>
      <c r="AL95" s="43">
        <f t="shared" si="51"/>
        <v>0</v>
      </c>
    </row>
    <row r="96" spans="1:38" ht="12.75">
      <c r="A96" t="s">
        <v>543</v>
      </c>
      <c r="B96" s="40" t="s">
        <v>208</v>
      </c>
      <c r="C96"/>
      <c r="D96" s="20">
        <v>6440053</v>
      </c>
      <c r="E96" s="20"/>
      <c r="F96"/>
      <c r="G96"/>
      <c r="H96"/>
      <c r="I96"/>
      <c r="J96"/>
      <c r="W96" s="43">
        <f t="shared" si="35"/>
        <v>0</v>
      </c>
      <c r="X96" s="43">
        <f t="shared" si="36"/>
        <v>0</v>
      </c>
      <c r="Y96" s="43">
        <f t="shared" si="37"/>
        <v>0</v>
      </c>
      <c r="Z96" s="43">
        <f t="shared" si="38"/>
        <v>0</v>
      </c>
      <c r="AA96" s="43">
        <f t="shared" si="39"/>
        <v>0</v>
      </c>
      <c r="AB96" s="43">
        <f t="shared" si="40"/>
        <v>0</v>
      </c>
      <c r="AC96" s="43">
        <f t="shared" si="41"/>
        <v>0</v>
      </c>
      <c r="AD96" s="43">
        <f t="shared" si="42"/>
        <v>0</v>
      </c>
      <c r="AE96" s="43">
        <f t="shared" si="43"/>
        <v>0</v>
      </c>
      <c r="AF96" s="43">
        <f t="shared" si="44"/>
        <v>0</v>
      </c>
      <c r="AG96" s="43">
        <f t="shared" si="45"/>
        <v>0</v>
      </c>
      <c r="AH96" s="43">
        <f t="shared" si="46"/>
        <v>0</v>
      </c>
      <c r="AI96" s="43">
        <f t="shared" si="47"/>
        <v>0</v>
      </c>
      <c r="AJ96" s="43">
        <f t="shared" si="48"/>
        <v>0</v>
      </c>
      <c r="AK96" s="43">
        <f t="shared" si="50"/>
        <v>0</v>
      </c>
      <c r="AL96" s="43">
        <f t="shared" si="51"/>
        <v>0</v>
      </c>
    </row>
    <row r="97" spans="1:38" ht="12.75">
      <c r="A97" t="s">
        <v>544</v>
      </c>
      <c r="B97" s="40" t="s">
        <v>208</v>
      </c>
      <c r="C97"/>
      <c r="D97" s="20">
        <v>6310434</v>
      </c>
      <c r="E97" s="20"/>
      <c r="F97"/>
      <c r="G97"/>
      <c r="H97"/>
      <c r="I97"/>
      <c r="J97"/>
      <c r="W97" s="43">
        <f t="shared" si="35"/>
        <v>0</v>
      </c>
      <c r="X97" s="43">
        <f t="shared" si="36"/>
        <v>0</v>
      </c>
      <c r="Y97" s="43">
        <f t="shared" si="37"/>
        <v>0</v>
      </c>
      <c r="Z97" s="43">
        <f t="shared" si="38"/>
        <v>0</v>
      </c>
      <c r="AA97" s="43">
        <f t="shared" si="39"/>
        <v>0</v>
      </c>
      <c r="AB97" s="43">
        <f t="shared" si="40"/>
        <v>0</v>
      </c>
      <c r="AC97" s="43">
        <f t="shared" si="41"/>
        <v>0</v>
      </c>
      <c r="AD97" s="43">
        <f t="shared" si="42"/>
        <v>0</v>
      </c>
      <c r="AE97" s="43">
        <f t="shared" si="43"/>
        <v>0</v>
      </c>
      <c r="AF97" s="43">
        <f t="shared" si="44"/>
        <v>0</v>
      </c>
      <c r="AG97" s="43">
        <f t="shared" si="45"/>
        <v>0</v>
      </c>
      <c r="AH97" s="43">
        <f t="shared" si="46"/>
        <v>0</v>
      </c>
      <c r="AI97" s="43">
        <f t="shared" si="47"/>
        <v>0</v>
      </c>
      <c r="AJ97" s="43">
        <f t="shared" si="48"/>
        <v>0</v>
      </c>
      <c r="AK97" s="43">
        <f t="shared" si="50"/>
        <v>0</v>
      </c>
      <c r="AL97" s="43">
        <f t="shared" si="51"/>
        <v>0</v>
      </c>
    </row>
    <row r="98" spans="1:38" ht="12.75">
      <c r="A98" t="s">
        <v>545</v>
      </c>
      <c r="B98" s="40" t="s">
        <v>208</v>
      </c>
      <c r="C98"/>
      <c r="D98" s="20">
        <v>6019877</v>
      </c>
      <c r="E98" s="20"/>
      <c r="F98"/>
      <c r="G98"/>
      <c r="H98"/>
      <c r="I98"/>
      <c r="J98"/>
      <c r="W98" s="43">
        <f t="shared" si="35"/>
        <v>0</v>
      </c>
      <c r="X98" s="43">
        <f t="shared" si="36"/>
        <v>0</v>
      </c>
      <c r="Y98" s="43">
        <f t="shared" si="37"/>
        <v>0</v>
      </c>
      <c r="Z98" s="43">
        <f t="shared" si="38"/>
        <v>0</v>
      </c>
      <c r="AA98" s="43">
        <f t="shared" si="39"/>
        <v>0</v>
      </c>
      <c r="AB98" s="43">
        <f t="shared" si="40"/>
        <v>0</v>
      </c>
      <c r="AC98" s="43">
        <f t="shared" si="41"/>
        <v>0</v>
      </c>
      <c r="AD98" s="43">
        <f t="shared" si="42"/>
        <v>0</v>
      </c>
      <c r="AE98" s="43">
        <f t="shared" si="43"/>
        <v>0</v>
      </c>
      <c r="AF98" s="43">
        <f t="shared" si="44"/>
        <v>0</v>
      </c>
      <c r="AG98" s="43">
        <f t="shared" si="45"/>
        <v>0</v>
      </c>
      <c r="AH98" s="43">
        <f t="shared" si="46"/>
        <v>0</v>
      </c>
      <c r="AI98" s="43">
        <f t="shared" si="47"/>
        <v>0</v>
      </c>
      <c r="AJ98" s="43">
        <f t="shared" si="48"/>
        <v>0</v>
      </c>
      <c r="AK98" s="43">
        <f t="shared" si="50"/>
        <v>0</v>
      </c>
      <c r="AL98" s="43">
        <f t="shared" si="51"/>
        <v>0</v>
      </c>
    </row>
    <row r="99" spans="1:38" ht="12.75">
      <c r="A99" t="s">
        <v>546</v>
      </c>
      <c r="B99" s="40" t="s">
        <v>208</v>
      </c>
      <c r="C99"/>
      <c r="D99" s="20">
        <v>5647168</v>
      </c>
      <c r="E99" s="20"/>
      <c r="F99"/>
      <c r="G99"/>
      <c r="H99"/>
      <c r="I99"/>
      <c r="J99"/>
      <c r="W99" s="43">
        <f t="shared" si="35"/>
        <v>0</v>
      </c>
      <c r="X99" s="43">
        <f t="shared" si="36"/>
        <v>0</v>
      </c>
      <c r="Y99" s="43">
        <f t="shared" si="37"/>
        <v>0</v>
      </c>
      <c r="Z99" s="43">
        <f t="shared" si="38"/>
        <v>0</v>
      </c>
      <c r="AA99" s="43">
        <f t="shared" si="39"/>
        <v>0</v>
      </c>
      <c r="AB99" s="43">
        <f t="shared" si="40"/>
        <v>0</v>
      </c>
      <c r="AC99" s="43">
        <f t="shared" si="41"/>
        <v>0</v>
      </c>
      <c r="AD99" s="43">
        <f t="shared" si="42"/>
        <v>0</v>
      </c>
      <c r="AE99" s="43">
        <f t="shared" si="43"/>
        <v>0</v>
      </c>
      <c r="AF99" s="43">
        <f t="shared" si="44"/>
        <v>0</v>
      </c>
      <c r="AG99" s="43">
        <f t="shared" si="45"/>
        <v>0</v>
      </c>
      <c r="AH99" s="43">
        <f t="shared" si="46"/>
        <v>0</v>
      </c>
      <c r="AI99" s="43">
        <f t="shared" si="47"/>
        <v>0</v>
      </c>
      <c r="AJ99" s="43">
        <f t="shared" si="48"/>
        <v>0</v>
      </c>
      <c r="AK99" s="43">
        <f t="shared" si="50"/>
        <v>0</v>
      </c>
      <c r="AL99" s="43">
        <f t="shared" si="51"/>
        <v>0</v>
      </c>
    </row>
    <row r="100" spans="1:38" ht="12.75">
      <c r="A100" t="s">
        <v>547</v>
      </c>
      <c r="B100" s="40" t="s">
        <v>208</v>
      </c>
      <c r="C100"/>
      <c r="D100" s="20">
        <v>4511488</v>
      </c>
      <c r="E100" s="20"/>
      <c r="F100"/>
      <c r="G100"/>
      <c r="H100"/>
      <c r="W100" s="43">
        <f t="shared" si="35"/>
        <v>0</v>
      </c>
      <c r="X100" s="43">
        <f t="shared" si="36"/>
        <v>0</v>
      </c>
      <c r="Y100" s="43">
        <f t="shared" si="37"/>
        <v>0</v>
      </c>
      <c r="Z100" s="43">
        <f t="shared" si="38"/>
        <v>0</v>
      </c>
      <c r="AA100" s="43">
        <f t="shared" si="39"/>
        <v>0</v>
      </c>
      <c r="AB100" s="43">
        <f t="shared" si="40"/>
        <v>0</v>
      </c>
      <c r="AC100" s="43">
        <f t="shared" si="41"/>
        <v>0</v>
      </c>
      <c r="AD100" s="43">
        <f t="shared" si="42"/>
        <v>0</v>
      </c>
      <c r="AE100" s="43">
        <f t="shared" si="43"/>
        <v>0</v>
      </c>
      <c r="AF100" s="43">
        <f t="shared" si="44"/>
        <v>0</v>
      </c>
      <c r="AG100" s="43">
        <f t="shared" si="45"/>
        <v>0</v>
      </c>
      <c r="AH100" s="43">
        <f t="shared" si="46"/>
        <v>0</v>
      </c>
      <c r="AI100" s="43">
        <f t="shared" si="47"/>
        <v>0</v>
      </c>
      <c r="AJ100" s="43">
        <f t="shared" si="48"/>
        <v>0</v>
      </c>
      <c r="AK100" s="43">
        <f t="shared" si="50"/>
        <v>0</v>
      </c>
      <c r="AL100" s="43">
        <f t="shared" si="51"/>
        <v>0</v>
      </c>
    </row>
    <row r="101" spans="1:38" ht="12.75">
      <c r="A101" t="s">
        <v>548</v>
      </c>
      <c r="B101" s="40" t="s">
        <v>208</v>
      </c>
      <c r="C101"/>
      <c r="D101" s="20">
        <v>4012809</v>
      </c>
      <c r="E101" s="20"/>
      <c r="F101"/>
      <c r="G101"/>
      <c r="H101"/>
      <c r="W101" s="43">
        <f t="shared" si="35"/>
        <v>0</v>
      </c>
      <c r="X101" s="43">
        <f t="shared" si="36"/>
        <v>0</v>
      </c>
      <c r="Y101" s="43">
        <f t="shared" si="37"/>
        <v>0</v>
      </c>
      <c r="Z101" s="43">
        <f t="shared" si="38"/>
        <v>0</v>
      </c>
      <c r="AA101" s="43">
        <f t="shared" si="39"/>
        <v>0</v>
      </c>
      <c r="AB101" s="43">
        <f t="shared" si="40"/>
        <v>0</v>
      </c>
      <c r="AC101" s="43">
        <f t="shared" si="41"/>
        <v>0</v>
      </c>
      <c r="AD101" s="43">
        <f t="shared" si="42"/>
        <v>0</v>
      </c>
      <c r="AE101" s="43">
        <f t="shared" si="43"/>
        <v>0</v>
      </c>
      <c r="AF101" s="43">
        <f t="shared" si="44"/>
        <v>0</v>
      </c>
      <c r="AG101" s="43">
        <f t="shared" si="45"/>
        <v>0</v>
      </c>
      <c r="AH101" s="43">
        <f t="shared" si="46"/>
        <v>0</v>
      </c>
      <c r="AI101" s="43">
        <f t="shared" si="47"/>
        <v>0</v>
      </c>
      <c r="AJ101" s="43">
        <f t="shared" si="48"/>
        <v>0</v>
      </c>
      <c r="AK101" s="43">
        <f t="shared" si="50"/>
        <v>0</v>
      </c>
      <c r="AL101" s="43">
        <f t="shared" si="51"/>
        <v>0</v>
      </c>
    </row>
    <row r="102" spans="1:38" ht="12.75">
      <c r="A102" t="s">
        <v>549</v>
      </c>
      <c r="B102" s="40" t="s">
        <v>208</v>
      </c>
      <c r="C102"/>
      <c r="D102" s="20">
        <v>3441790</v>
      </c>
      <c r="E102" s="20"/>
      <c r="F102"/>
      <c r="G102"/>
      <c r="H102"/>
      <c r="W102" s="43">
        <f t="shared" si="35"/>
        <v>0</v>
      </c>
      <c r="X102" s="43">
        <f t="shared" si="36"/>
        <v>0</v>
      </c>
      <c r="Y102" s="43">
        <f t="shared" si="37"/>
        <v>0</v>
      </c>
      <c r="Z102" s="43">
        <f t="shared" si="38"/>
        <v>0</v>
      </c>
      <c r="AA102" s="43">
        <f t="shared" si="39"/>
        <v>0</v>
      </c>
      <c r="AB102" s="43">
        <f t="shared" si="40"/>
        <v>0</v>
      </c>
      <c r="AC102" s="43">
        <f t="shared" si="41"/>
        <v>0</v>
      </c>
      <c r="AD102" s="43">
        <f t="shared" si="42"/>
        <v>0</v>
      </c>
      <c r="AE102" s="43">
        <f t="shared" si="43"/>
        <v>0</v>
      </c>
      <c r="AF102" s="43">
        <f t="shared" si="44"/>
        <v>0</v>
      </c>
      <c r="AG102" s="43">
        <f t="shared" si="45"/>
        <v>0</v>
      </c>
      <c r="AH102" s="43">
        <f t="shared" si="46"/>
        <v>0</v>
      </c>
      <c r="AI102" s="43">
        <f t="shared" si="47"/>
        <v>0</v>
      </c>
      <c r="AJ102" s="43">
        <f t="shared" si="48"/>
        <v>0</v>
      </c>
      <c r="AK102" s="43">
        <f t="shared" si="50"/>
        <v>0</v>
      </c>
      <c r="AL102" s="43">
        <f t="shared" si="51"/>
        <v>0</v>
      </c>
    </row>
    <row r="103" spans="1:38" ht="12.75">
      <c r="A103" t="s">
        <v>550</v>
      </c>
      <c r="B103" s="40" t="s">
        <v>208</v>
      </c>
      <c r="C103"/>
      <c r="D103" s="20">
        <v>3129486</v>
      </c>
      <c r="E103" s="20"/>
      <c r="F103"/>
      <c r="G103"/>
      <c r="H103"/>
      <c r="W103" s="43">
        <f t="shared" si="35"/>
        <v>0</v>
      </c>
      <c r="X103" s="43">
        <f t="shared" si="36"/>
        <v>0</v>
      </c>
      <c r="Y103" s="43">
        <f t="shared" si="37"/>
        <v>0</v>
      </c>
      <c r="Z103" s="43">
        <f t="shared" si="38"/>
        <v>0</v>
      </c>
      <c r="AA103" s="43">
        <f t="shared" si="39"/>
        <v>0</v>
      </c>
      <c r="AB103" s="43">
        <f t="shared" si="40"/>
        <v>0</v>
      </c>
      <c r="AC103" s="43">
        <f t="shared" si="41"/>
        <v>0</v>
      </c>
      <c r="AD103" s="43">
        <f t="shared" si="42"/>
        <v>0</v>
      </c>
      <c r="AE103" s="43">
        <f t="shared" si="43"/>
        <v>0</v>
      </c>
      <c r="AF103" s="43">
        <f t="shared" si="44"/>
        <v>0</v>
      </c>
      <c r="AG103" s="43">
        <f t="shared" si="45"/>
        <v>0</v>
      </c>
      <c r="AH103" s="43">
        <f t="shared" si="46"/>
        <v>0</v>
      </c>
      <c r="AI103" s="43">
        <f t="shared" si="47"/>
        <v>0</v>
      </c>
      <c r="AJ103" s="43">
        <f t="shared" si="48"/>
        <v>0</v>
      </c>
      <c r="AK103" s="43">
        <f t="shared" si="50"/>
        <v>0</v>
      </c>
      <c r="AL103" s="43">
        <f t="shared" si="51"/>
        <v>0</v>
      </c>
    </row>
    <row r="104" spans="1:38" ht="12.75">
      <c r="A104" t="s">
        <v>551</v>
      </c>
      <c r="B104" s="40" t="s">
        <v>208</v>
      </c>
      <c r="C104"/>
      <c r="D104" s="20">
        <v>2130819</v>
      </c>
      <c r="E104" s="20"/>
      <c r="F104"/>
      <c r="G104"/>
      <c r="H104"/>
      <c r="W104" s="43">
        <f t="shared" si="35"/>
        <v>0</v>
      </c>
      <c r="X104" s="43">
        <f t="shared" si="36"/>
        <v>0</v>
      </c>
      <c r="Y104" s="43">
        <f t="shared" si="37"/>
        <v>0</v>
      </c>
      <c r="Z104" s="43">
        <f t="shared" si="38"/>
        <v>0</v>
      </c>
      <c r="AA104" s="43">
        <f t="shared" si="39"/>
        <v>0</v>
      </c>
      <c r="AB104" s="43">
        <f t="shared" si="40"/>
        <v>0</v>
      </c>
      <c r="AC104" s="43">
        <f t="shared" si="41"/>
        <v>0</v>
      </c>
      <c r="AD104" s="43">
        <f t="shared" si="42"/>
        <v>0</v>
      </c>
      <c r="AE104" s="43">
        <f t="shared" si="43"/>
        <v>0</v>
      </c>
      <c r="AF104" s="43">
        <f t="shared" si="44"/>
        <v>0</v>
      </c>
      <c r="AG104" s="43">
        <f t="shared" si="45"/>
        <v>0</v>
      </c>
      <c r="AH104" s="43">
        <f t="shared" si="46"/>
        <v>0</v>
      </c>
      <c r="AI104" s="43">
        <f t="shared" si="47"/>
        <v>0</v>
      </c>
      <c r="AJ104" s="43">
        <f t="shared" si="48"/>
        <v>0</v>
      </c>
      <c r="AK104" s="43">
        <f t="shared" si="50"/>
        <v>0</v>
      </c>
      <c r="AL104" s="43">
        <f t="shared" si="51"/>
        <v>0</v>
      </c>
    </row>
    <row r="105" spans="1:38" ht="12.75">
      <c r="A105" t="s">
        <v>552</v>
      </c>
      <c r="B105" s="40" t="s">
        <v>208</v>
      </c>
      <c r="C105"/>
      <c r="D105" s="20">
        <v>2108665</v>
      </c>
      <c r="E105" s="20"/>
      <c r="F105"/>
      <c r="G105"/>
      <c r="H105"/>
      <c r="W105" s="43">
        <f t="shared" si="35"/>
        <v>0</v>
      </c>
      <c r="X105" s="43">
        <f t="shared" si="36"/>
        <v>0</v>
      </c>
      <c r="Y105" s="43">
        <f t="shared" si="37"/>
        <v>0</v>
      </c>
      <c r="Z105" s="43">
        <f t="shared" si="38"/>
        <v>0</v>
      </c>
      <c r="AA105" s="43">
        <f t="shared" si="39"/>
        <v>0</v>
      </c>
      <c r="AB105" s="43">
        <f t="shared" si="40"/>
        <v>0</v>
      </c>
      <c r="AC105" s="43">
        <f t="shared" si="41"/>
        <v>0</v>
      </c>
      <c r="AD105" s="43">
        <f t="shared" si="42"/>
        <v>0</v>
      </c>
      <c r="AE105" s="43">
        <f t="shared" si="43"/>
        <v>0</v>
      </c>
      <c r="AF105" s="43">
        <f t="shared" si="44"/>
        <v>0</v>
      </c>
      <c r="AG105" s="43">
        <f t="shared" si="45"/>
        <v>0</v>
      </c>
      <c r="AH105" s="43">
        <f t="shared" si="46"/>
        <v>0</v>
      </c>
      <c r="AI105" s="43">
        <f t="shared" si="47"/>
        <v>0</v>
      </c>
      <c r="AJ105" s="43">
        <f t="shared" si="48"/>
        <v>0</v>
      </c>
      <c r="AK105" s="43">
        <f t="shared" si="50"/>
        <v>0</v>
      </c>
      <c r="AL105" s="43">
        <f t="shared" si="51"/>
        <v>0</v>
      </c>
    </row>
    <row r="106" spans="1:38" ht="12.75">
      <c r="A106" t="s">
        <v>553</v>
      </c>
      <c r="B106" s="40" t="s">
        <v>208</v>
      </c>
      <c r="C106"/>
      <c r="D106" s="20">
        <v>1782893</v>
      </c>
      <c r="E106" s="20"/>
      <c r="F106"/>
      <c r="G106"/>
      <c r="H106"/>
      <c r="W106" s="43">
        <f t="shared" si="35"/>
        <v>0</v>
      </c>
      <c r="X106" s="43">
        <f t="shared" si="36"/>
        <v>0</v>
      </c>
      <c r="Y106" s="43">
        <f t="shared" si="37"/>
        <v>0</v>
      </c>
      <c r="Z106" s="43">
        <f t="shared" si="38"/>
        <v>0</v>
      </c>
      <c r="AA106" s="43">
        <f t="shared" si="39"/>
        <v>0</v>
      </c>
      <c r="AB106" s="43">
        <f t="shared" si="40"/>
        <v>0</v>
      </c>
      <c r="AC106" s="43">
        <f t="shared" si="41"/>
        <v>0</v>
      </c>
      <c r="AD106" s="43">
        <f t="shared" si="42"/>
        <v>0</v>
      </c>
      <c r="AE106" s="43">
        <f t="shared" si="43"/>
        <v>0</v>
      </c>
      <c r="AF106" s="43">
        <f t="shared" si="44"/>
        <v>0</v>
      </c>
      <c r="AG106" s="43">
        <f t="shared" si="45"/>
        <v>0</v>
      </c>
      <c r="AH106" s="43">
        <f t="shared" si="46"/>
        <v>0</v>
      </c>
      <c r="AI106" s="43">
        <f t="shared" si="47"/>
        <v>0</v>
      </c>
      <c r="AJ106" s="43">
        <f t="shared" si="48"/>
        <v>0</v>
      </c>
      <c r="AK106" s="43">
        <f t="shared" si="50"/>
        <v>0</v>
      </c>
      <c r="AL106" s="43">
        <f t="shared" si="51"/>
        <v>0</v>
      </c>
    </row>
    <row r="107" spans="1:38" ht="12.75">
      <c r="A107" t="s">
        <v>554</v>
      </c>
      <c r="B107" s="40" t="s">
        <v>208</v>
      </c>
      <c r="C107"/>
      <c r="D107" s="20">
        <v>1533964</v>
      </c>
      <c r="E107" s="20"/>
      <c r="F107"/>
      <c r="G107"/>
      <c r="H107"/>
      <c r="W107" s="43">
        <f t="shared" si="35"/>
        <v>0</v>
      </c>
      <c r="X107" s="43">
        <f t="shared" si="36"/>
        <v>0</v>
      </c>
      <c r="Y107" s="43">
        <f t="shared" si="37"/>
        <v>0</v>
      </c>
      <c r="Z107" s="43">
        <f t="shared" si="38"/>
        <v>0</v>
      </c>
      <c r="AA107" s="43">
        <f t="shared" si="39"/>
        <v>0</v>
      </c>
      <c r="AB107" s="43">
        <f t="shared" si="40"/>
        <v>0</v>
      </c>
      <c r="AC107" s="43">
        <f t="shared" si="41"/>
        <v>0</v>
      </c>
      <c r="AD107" s="43">
        <f t="shared" si="42"/>
        <v>0</v>
      </c>
      <c r="AE107" s="43">
        <f t="shared" si="43"/>
        <v>0</v>
      </c>
      <c r="AF107" s="43">
        <f t="shared" si="44"/>
        <v>0</v>
      </c>
      <c r="AG107" s="43">
        <f t="shared" si="45"/>
        <v>0</v>
      </c>
      <c r="AH107" s="43">
        <f t="shared" si="46"/>
        <v>0</v>
      </c>
      <c r="AI107" s="43">
        <f t="shared" si="47"/>
        <v>0</v>
      </c>
      <c r="AJ107" s="43">
        <f t="shared" si="48"/>
        <v>0</v>
      </c>
      <c r="AK107" s="43">
        <f t="shared" si="50"/>
        <v>0</v>
      </c>
      <c r="AL107" s="43">
        <f t="shared" si="51"/>
        <v>0</v>
      </c>
    </row>
    <row r="108" spans="1:38" ht="12.75">
      <c r="A108" t="s">
        <v>376</v>
      </c>
      <c r="B108" s="40" t="s">
        <v>208</v>
      </c>
      <c r="C108"/>
      <c r="D108" s="20">
        <v>1514993</v>
      </c>
      <c r="E108" s="20"/>
      <c r="F108"/>
      <c r="G108"/>
      <c r="H108"/>
      <c r="W108" s="43">
        <f t="shared" si="35"/>
        <v>0</v>
      </c>
      <c r="X108" s="43">
        <f t="shared" si="36"/>
        <v>0</v>
      </c>
      <c r="Y108" s="43">
        <f t="shared" si="37"/>
        <v>0</v>
      </c>
      <c r="Z108" s="43">
        <f t="shared" si="38"/>
        <v>0</v>
      </c>
      <c r="AA108" s="43">
        <f t="shared" si="39"/>
        <v>0</v>
      </c>
      <c r="AB108" s="43">
        <f t="shared" si="40"/>
        <v>0</v>
      </c>
      <c r="AC108" s="43">
        <f t="shared" si="41"/>
        <v>0</v>
      </c>
      <c r="AD108" s="43">
        <f t="shared" si="42"/>
        <v>0</v>
      </c>
      <c r="AE108" s="43">
        <f t="shared" si="43"/>
        <v>0</v>
      </c>
      <c r="AF108" s="43">
        <f t="shared" si="44"/>
        <v>0</v>
      </c>
      <c r="AG108" s="43">
        <f t="shared" si="45"/>
        <v>0</v>
      </c>
      <c r="AH108" s="43">
        <f t="shared" si="46"/>
        <v>0</v>
      </c>
      <c r="AI108" s="43">
        <f t="shared" si="47"/>
        <v>0</v>
      </c>
      <c r="AJ108" s="43">
        <f t="shared" si="48"/>
        <v>0</v>
      </c>
      <c r="AK108" s="43">
        <f t="shared" si="50"/>
        <v>0</v>
      </c>
      <c r="AL108" s="43">
        <f t="shared" si="51"/>
        <v>0</v>
      </c>
    </row>
    <row r="109" spans="1:38" ht="12.75">
      <c r="A109" t="s">
        <v>372</v>
      </c>
      <c r="B109" s="40" t="s">
        <v>208</v>
      </c>
      <c r="C109"/>
      <c r="D109" s="20">
        <v>1284264</v>
      </c>
      <c r="E109" s="20"/>
      <c r="F109"/>
      <c r="G109"/>
      <c r="H109"/>
      <c r="W109" s="43">
        <f t="shared" si="35"/>
        <v>0</v>
      </c>
      <c r="X109" s="43">
        <f t="shared" si="36"/>
        <v>0</v>
      </c>
      <c r="Y109" s="43">
        <f t="shared" si="37"/>
        <v>0</v>
      </c>
      <c r="Z109" s="43">
        <f t="shared" si="38"/>
        <v>0</v>
      </c>
      <c r="AA109" s="43">
        <f t="shared" si="39"/>
        <v>0</v>
      </c>
      <c r="AB109" s="43">
        <f t="shared" si="40"/>
        <v>0</v>
      </c>
      <c r="AC109" s="43">
        <f t="shared" si="41"/>
        <v>0</v>
      </c>
      <c r="AD109" s="43">
        <f t="shared" si="42"/>
        <v>0</v>
      </c>
      <c r="AE109" s="43">
        <f t="shared" si="43"/>
        <v>0</v>
      </c>
      <c r="AF109" s="43">
        <f t="shared" si="44"/>
        <v>0</v>
      </c>
      <c r="AG109" s="43">
        <f t="shared" si="45"/>
        <v>0</v>
      </c>
      <c r="AH109" s="43">
        <f t="shared" si="46"/>
        <v>0</v>
      </c>
      <c r="AI109" s="43">
        <f t="shared" si="47"/>
        <v>0</v>
      </c>
      <c r="AJ109" s="43">
        <f t="shared" si="48"/>
        <v>0</v>
      </c>
      <c r="AK109" s="43">
        <f t="shared" si="50"/>
        <v>0</v>
      </c>
      <c r="AL109" s="43">
        <f t="shared" si="51"/>
        <v>0</v>
      </c>
    </row>
    <row r="110" spans="1:38" ht="12.75">
      <c r="A110" t="s">
        <v>373</v>
      </c>
      <c r="B110" s="40" t="s">
        <v>208</v>
      </c>
      <c r="C110"/>
      <c r="D110" s="20">
        <v>1123913</v>
      </c>
      <c r="E110" s="20"/>
      <c r="F110"/>
      <c r="G110"/>
      <c r="H110"/>
      <c r="W110" s="43">
        <f t="shared" si="35"/>
        <v>0</v>
      </c>
      <c r="X110" s="43">
        <f t="shared" si="36"/>
        <v>0</v>
      </c>
      <c r="Y110" s="43">
        <f t="shared" si="37"/>
        <v>0</v>
      </c>
      <c r="Z110" s="43">
        <f t="shared" si="38"/>
        <v>0</v>
      </c>
      <c r="AA110" s="43">
        <f t="shared" si="39"/>
        <v>0</v>
      </c>
      <c r="AB110" s="43">
        <f t="shared" si="40"/>
        <v>0</v>
      </c>
      <c r="AC110" s="43">
        <f t="shared" si="41"/>
        <v>0</v>
      </c>
      <c r="AD110" s="43">
        <f t="shared" si="42"/>
        <v>0</v>
      </c>
      <c r="AE110" s="43">
        <f t="shared" si="43"/>
        <v>0</v>
      </c>
      <c r="AF110" s="43">
        <f t="shared" si="44"/>
        <v>0</v>
      </c>
      <c r="AG110" s="43">
        <f t="shared" si="45"/>
        <v>0</v>
      </c>
      <c r="AH110" s="43">
        <f t="shared" si="46"/>
        <v>0</v>
      </c>
      <c r="AI110" s="43">
        <f t="shared" si="47"/>
        <v>0</v>
      </c>
      <c r="AJ110" s="43">
        <f t="shared" si="48"/>
        <v>0</v>
      </c>
      <c r="AK110" s="43">
        <f t="shared" si="50"/>
        <v>0</v>
      </c>
      <c r="AL110" s="43">
        <f t="shared" si="51"/>
        <v>0</v>
      </c>
    </row>
    <row r="111" spans="1:38" ht="12.75">
      <c r="A111" t="s">
        <v>374</v>
      </c>
      <c r="B111" s="40" t="s">
        <v>208</v>
      </c>
      <c r="C111"/>
      <c r="D111" s="20">
        <v>752438</v>
      </c>
      <c r="E111" s="20"/>
      <c r="F111"/>
      <c r="G111"/>
      <c r="H111"/>
      <c r="W111" s="43">
        <f t="shared" si="35"/>
        <v>0</v>
      </c>
      <c r="X111" s="43">
        <f t="shared" si="36"/>
        <v>0</v>
      </c>
      <c r="Y111" s="43">
        <f t="shared" si="37"/>
        <v>0</v>
      </c>
      <c r="Z111" s="43">
        <f t="shared" si="38"/>
        <v>0</v>
      </c>
      <c r="AA111" s="43">
        <f t="shared" si="39"/>
        <v>0</v>
      </c>
      <c r="AB111" s="43">
        <f t="shared" si="40"/>
        <v>0</v>
      </c>
      <c r="AC111" s="43">
        <f t="shared" si="41"/>
        <v>0</v>
      </c>
      <c r="AD111" s="43">
        <f t="shared" si="42"/>
        <v>0</v>
      </c>
      <c r="AE111" s="43">
        <f t="shared" si="43"/>
        <v>0</v>
      </c>
      <c r="AF111" s="43">
        <f t="shared" si="44"/>
        <v>0</v>
      </c>
      <c r="AG111" s="43">
        <f t="shared" si="45"/>
        <v>0</v>
      </c>
      <c r="AH111" s="43">
        <f t="shared" si="46"/>
        <v>0</v>
      </c>
      <c r="AI111" s="43">
        <f t="shared" si="47"/>
        <v>0</v>
      </c>
      <c r="AJ111" s="43">
        <f t="shared" si="48"/>
        <v>0</v>
      </c>
      <c r="AK111" s="43">
        <f t="shared" si="50"/>
        <v>0</v>
      </c>
      <c r="AL111" s="43">
        <f t="shared" si="51"/>
        <v>0</v>
      </c>
    </row>
    <row r="112" spans="1:38" ht="12.75">
      <c r="A112" t="s">
        <v>375</v>
      </c>
      <c r="B112" s="40" t="s">
        <v>208</v>
      </c>
      <c r="C112"/>
      <c r="D112" s="20">
        <v>743981</v>
      </c>
      <c r="E112" s="20"/>
      <c r="F112"/>
      <c r="G112"/>
      <c r="H112"/>
      <c r="W112" s="43">
        <f t="shared" si="35"/>
        <v>0</v>
      </c>
      <c r="X112" s="43">
        <f t="shared" si="36"/>
        <v>0</v>
      </c>
      <c r="Y112" s="43">
        <f t="shared" si="37"/>
        <v>0</v>
      </c>
      <c r="Z112" s="43">
        <f t="shared" si="38"/>
        <v>0</v>
      </c>
      <c r="AA112" s="43">
        <f t="shared" si="39"/>
        <v>0</v>
      </c>
      <c r="AB112" s="43">
        <f t="shared" si="40"/>
        <v>0</v>
      </c>
      <c r="AC112" s="43">
        <f t="shared" si="41"/>
        <v>0</v>
      </c>
      <c r="AD112" s="43">
        <f t="shared" si="42"/>
        <v>0</v>
      </c>
      <c r="AE112" s="43">
        <f t="shared" si="43"/>
        <v>0</v>
      </c>
      <c r="AF112" s="43">
        <f t="shared" si="44"/>
        <v>0</v>
      </c>
      <c r="AG112" s="43">
        <f t="shared" si="45"/>
        <v>0</v>
      </c>
      <c r="AH112" s="43">
        <f t="shared" si="46"/>
        <v>0</v>
      </c>
      <c r="AI112" s="43">
        <f t="shared" si="47"/>
        <v>0</v>
      </c>
      <c r="AJ112" s="43">
        <f t="shared" si="48"/>
        <v>0</v>
      </c>
      <c r="AK112" s="43">
        <f t="shared" si="50"/>
        <v>0</v>
      </c>
      <c r="AL112" s="43">
        <f t="shared" si="51"/>
        <v>0</v>
      </c>
    </row>
    <row r="113" spans="1:38" ht="12.75">
      <c r="A113" t="s">
        <v>377</v>
      </c>
      <c r="B113" s="40" t="s">
        <v>208</v>
      </c>
      <c r="C113"/>
      <c r="D113" s="20">
        <v>633441</v>
      </c>
      <c r="E113" s="20"/>
      <c r="F113"/>
      <c r="G113"/>
      <c r="H113"/>
      <c r="W113" s="43">
        <f t="shared" si="35"/>
        <v>0</v>
      </c>
      <c r="X113" s="43">
        <f t="shared" si="36"/>
        <v>0</v>
      </c>
      <c r="Y113" s="43">
        <f t="shared" si="37"/>
        <v>0</v>
      </c>
      <c r="Z113" s="43">
        <f t="shared" si="38"/>
        <v>0</v>
      </c>
      <c r="AA113" s="43">
        <f t="shared" si="39"/>
        <v>0</v>
      </c>
      <c r="AB113" s="43">
        <f t="shared" si="40"/>
        <v>0</v>
      </c>
      <c r="AC113" s="43">
        <f t="shared" si="41"/>
        <v>0</v>
      </c>
      <c r="AD113" s="43">
        <f t="shared" si="42"/>
        <v>0</v>
      </c>
      <c r="AE113" s="43">
        <f t="shared" si="43"/>
        <v>0</v>
      </c>
      <c r="AF113" s="43">
        <f t="shared" si="44"/>
        <v>0</v>
      </c>
      <c r="AG113" s="43">
        <f t="shared" si="45"/>
        <v>0</v>
      </c>
      <c r="AH113" s="43">
        <f t="shared" si="46"/>
        <v>0</v>
      </c>
      <c r="AI113" s="43">
        <f t="shared" si="47"/>
        <v>0</v>
      </c>
      <c r="AJ113" s="43">
        <f t="shared" si="48"/>
        <v>0</v>
      </c>
      <c r="AK113" s="43">
        <f t="shared" si="50"/>
        <v>0</v>
      </c>
      <c r="AL113" s="43">
        <f t="shared" si="51"/>
        <v>0</v>
      </c>
    </row>
    <row r="114" spans="1:38" ht="12.75">
      <c r="A114" t="s">
        <v>378</v>
      </c>
      <c r="B114" s="40" t="s">
        <v>208</v>
      </c>
      <c r="C114"/>
      <c r="D114" s="20">
        <v>516055</v>
      </c>
      <c r="E114" s="20"/>
      <c r="F114"/>
      <c r="W114" s="43">
        <f t="shared" si="35"/>
        <v>0</v>
      </c>
      <c r="X114" s="43">
        <f t="shared" si="36"/>
        <v>0</v>
      </c>
      <c r="Y114" s="43">
        <f t="shared" si="37"/>
        <v>0</v>
      </c>
      <c r="Z114" s="43">
        <f t="shared" si="38"/>
        <v>0</v>
      </c>
      <c r="AA114" s="43">
        <f t="shared" si="39"/>
        <v>0</v>
      </c>
      <c r="AB114" s="43">
        <f t="shared" si="40"/>
        <v>0</v>
      </c>
      <c r="AC114" s="43">
        <f t="shared" si="41"/>
        <v>0</v>
      </c>
      <c r="AD114" s="43">
        <f t="shared" si="42"/>
        <v>0</v>
      </c>
      <c r="AE114" s="43">
        <f t="shared" si="43"/>
        <v>0</v>
      </c>
      <c r="AF114" s="43">
        <f t="shared" si="44"/>
        <v>0</v>
      </c>
      <c r="AG114" s="43">
        <f t="shared" si="45"/>
        <v>0</v>
      </c>
      <c r="AH114" s="43">
        <f t="shared" si="46"/>
        <v>0</v>
      </c>
      <c r="AI114" s="43">
        <f t="shared" si="47"/>
        <v>0</v>
      </c>
      <c r="AJ114" s="43">
        <f t="shared" si="48"/>
        <v>0</v>
      </c>
      <c r="AK114" s="43">
        <f t="shared" si="50"/>
        <v>0</v>
      </c>
      <c r="AL114" s="43">
        <f t="shared" si="51"/>
        <v>0</v>
      </c>
    </row>
    <row r="115" spans="1:38" ht="12.75">
      <c r="A115" t="s">
        <v>379</v>
      </c>
      <c r="B115" s="40" t="s">
        <v>208</v>
      </c>
      <c r="C115"/>
      <c r="D115" s="20">
        <v>429474</v>
      </c>
      <c r="E115" s="20"/>
      <c r="F115"/>
      <c r="W115" s="43">
        <f t="shared" si="35"/>
        <v>0</v>
      </c>
      <c r="X115" s="43">
        <f t="shared" si="36"/>
        <v>0</v>
      </c>
      <c r="Y115" s="43">
        <f t="shared" si="37"/>
        <v>0</v>
      </c>
      <c r="Z115" s="43">
        <f t="shared" si="38"/>
        <v>0</v>
      </c>
      <c r="AA115" s="43">
        <f t="shared" si="39"/>
        <v>0</v>
      </c>
      <c r="AB115" s="43">
        <f t="shared" si="40"/>
        <v>0</v>
      </c>
      <c r="AC115" s="43">
        <f t="shared" si="41"/>
        <v>0</v>
      </c>
      <c r="AD115" s="43">
        <f t="shared" si="42"/>
        <v>0</v>
      </c>
      <c r="AE115" s="43">
        <f t="shared" si="43"/>
        <v>0</v>
      </c>
      <c r="AF115" s="43">
        <f t="shared" si="44"/>
        <v>0</v>
      </c>
      <c r="AG115" s="43">
        <f t="shared" si="45"/>
        <v>0</v>
      </c>
      <c r="AH115" s="43">
        <f t="shared" si="46"/>
        <v>0</v>
      </c>
      <c r="AI115" s="43">
        <f t="shared" si="47"/>
        <v>0</v>
      </c>
      <c r="AJ115" s="43">
        <f t="shared" si="48"/>
        <v>0</v>
      </c>
      <c r="AK115" s="43">
        <f t="shared" si="50"/>
        <v>0</v>
      </c>
      <c r="AL115" s="43">
        <f t="shared" si="51"/>
        <v>0</v>
      </c>
    </row>
    <row r="116" spans="1:38" ht="12.75">
      <c r="A116" t="s">
        <v>380</v>
      </c>
      <c r="B116" s="40" t="s">
        <v>208</v>
      </c>
      <c r="C116"/>
      <c r="D116" s="20">
        <v>245000</v>
      </c>
      <c r="E116" s="20"/>
      <c r="F116"/>
      <c r="W116" s="43">
        <f t="shared" si="35"/>
        <v>0</v>
      </c>
      <c r="X116" s="43">
        <f t="shared" si="36"/>
        <v>0</v>
      </c>
      <c r="Y116" s="43">
        <f t="shared" si="37"/>
        <v>0</v>
      </c>
      <c r="Z116" s="43">
        <f t="shared" si="38"/>
        <v>0</v>
      </c>
      <c r="AA116" s="43">
        <f t="shared" si="39"/>
        <v>0</v>
      </c>
      <c r="AB116" s="43">
        <f t="shared" si="40"/>
        <v>0</v>
      </c>
      <c r="AC116" s="43">
        <f t="shared" si="41"/>
        <v>0</v>
      </c>
      <c r="AD116" s="43">
        <f t="shared" si="42"/>
        <v>0</v>
      </c>
      <c r="AE116" s="43">
        <f t="shared" si="43"/>
        <v>0</v>
      </c>
      <c r="AF116" s="43">
        <f t="shared" si="44"/>
        <v>0</v>
      </c>
      <c r="AG116" s="43">
        <f t="shared" si="45"/>
        <v>0</v>
      </c>
      <c r="AH116" s="43">
        <f t="shared" si="46"/>
        <v>0</v>
      </c>
      <c r="AI116" s="43">
        <f t="shared" si="47"/>
        <v>0</v>
      </c>
      <c r="AJ116" s="43">
        <f t="shared" si="48"/>
        <v>0</v>
      </c>
      <c r="AK116" s="43">
        <f t="shared" si="50"/>
        <v>0</v>
      </c>
      <c r="AL116" s="43">
        <f t="shared" si="51"/>
        <v>0</v>
      </c>
    </row>
    <row r="117" spans="1:38" ht="12.75">
      <c r="A117" t="s">
        <v>381</v>
      </c>
      <c r="B117" s="40" t="s">
        <v>208</v>
      </c>
      <c r="C117"/>
      <c r="D117" s="20">
        <v>223765</v>
      </c>
      <c r="E117" s="20"/>
      <c r="F117"/>
      <c r="W117" s="43">
        <f t="shared" si="35"/>
        <v>0</v>
      </c>
      <c r="X117" s="43">
        <f t="shared" si="36"/>
        <v>0</v>
      </c>
      <c r="Y117" s="43">
        <f t="shared" si="37"/>
        <v>0</v>
      </c>
      <c r="Z117" s="43">
        <f t="shared" si="38"/>
        <v>0</v>
      </c>
      <c r="AA117" s="43">
        <f t="shared" si="39"/>
        <v>0</v>
      </c>
      <c r="AB117" s="43">
        <f t="shared" si="40"/>
        <v>0</v>
      </c>
      <c r="AC117" s="43">
        <f t="shared" si="41"/>
        <v>0</v>
      </c>
      <c r="AD117" s="43">
        <f t="shared" si="42"/>
        <v>0</v>
      </c>
      <c r="AE117" s="43">
        <f t="shared" si="43"/>
        <v>0</v>
      </c>
      <c r="AF117" s="43">
        <f t="shared" si="44"/>
        <v>0</v>
      </c>
      <c r="AG117" s="43">
        <f t="shared" si="45"/>
        <v>0</v>
      </c>
      <c r="AH117" s="43">
        <f t="shared" si="46"/>
        <v>0</v>
      </c>
      <c r="AI117" s="43">
        <f t="shared" si="47"/>
        <v>0</v>
      </c>
      <c r="AJ117" s="43">
        <f t="shared" si="48"/>
        <v>0</v>
      </c>
      <c r="AK117" s="43">
        <f t="shared" si="50"/>
        <v>0</v>
      </c>
      <c r="AL117" s="43">
        <f t="shared" si="51"/>
        <v>0</v>
      </c>
    </row>
    <row r="118" spans="1:38" ht="12.75">
      <c r="A118" t="s">
        <v>382</v>
      </c>
      <c r="B118" s="40" t="s">
        <v>208</v>
      </c>
      <c r="C118"/>
      <c r="D118" s="20">
        <v>212679</v>
      </c>
      <c r="E118" s="20"/>
      <c r="F118"/>
      <c r="W118" s="43">
        <f t="shared" si="35"/>
        <v>0</v>
      </c>
      <c r="X118" s="43">
        <f t="shared" si="36"/>
        <v>0</v>
      </c>
      <c r="Y118" s="43">
        <f t="shared" si="37"/>
        <v>0</v>
      </c>
      <c r="Z118" s="43">
        <f t="shared" si="38"/>
        <v>0</v>
      </c>
      <c r="AA118" s="43">
        <f t="shared" si="39"/>
        <v>0</v>
      </c>
      <c r="AB118" s="43">
        <f t="shared" si="40"/>
        <v>0</v>
      </c>
      <c r="AC118" s="43">
        <f t="shared" si="41"/>
        <v>0</v>
      </c>
      <c r="AD118" s="43">
        <f t="shared" si="42"/>
        <v>0</v>
      </c>
      <c r="AE118" s="43">
        <f t="shared" si="43"/>
        <v>0</v>
      </c>
      <c r="AF118" s="43">
        <f t="shared" si="44"/>
        <v>0</v>
      </c>
      <c r="AG118" s="43">
        <f t="shared" si="45"/>
        <v>0</v>
      </c>
      <c r="AH118" s="43">
        <f t="shared" si="46"/>
        <v>0</v>
      </c>
      <c r="AI118" s="43">
        <f t="shared" si="47"/>
        <v>0</v>
      </c>
      <c r="AJ118" s="43">
        <f t="shared" si="48"/>
        <v>0</v>
      </c>
      <c r="AK118" s="43">
        <f t="shared" si="50"/>
        <v>0</v>
      </c>
      <c r="AL118" s="43">
        <f t="shared" si="51"/>
        <v>0</v>
      </c>
    </row>
    <row r="119" spans="1:38" ht="12.75">
      <c r="A119" t="s">
        <v>383</v>
      </c>
      <c r="B119" s="40" t="s">
        <v>208</v>
      </c>
      <c r="C119"/>
      <c r="D119" s="20">
        <v>87476</v>
      </c>
      <c r="E119" s="20"/>
      <c r="F119"/>
      <c r="W119" s="43">
        <f t="shared" si="35"/>
        <v>0</v>
      </c>
      <c r="X119" s="43">
        <f t="shared" si="36"/>
        <v>0</v>
      </c>
      <c r="Y119" s="43">
        <f t="shared" si="37"/>
        <v>0</v>
      </c>
      <c r="Z119" s="43">
        <f t="shared" si="38"/>
        <v>0</v>
      </c>
      <c r="AA119" s="43">
        <f t="shared" si="39"/>
        <v>0</v>
      </c>
      <c r="AB119" s="43">
        <f t="shared" si="40"/>
        <v>0</v>
      </c>
      <c r="AC119" s="43">
        <f t="shared" si="41"/>
        <v>0</v>
      </c>
      <c r="AD119" s="43">
        <f t="shared" si="42"/>
        <v>0</v>
      </c>
      <c r="AE119" s="43">
        <f t="shared" si="43"/>
        <v>0</v>
      </c>
      <c r="AF119" s="43">
        <f t="shared" si="44"/>
        <v>0</v>
      </c>
      <c r="AG119" s="43">
        <f t="shared" si="45"/>
        <v>0</v>
      </c>
      <c r="AH119" s="43">
        <f t="shared" si="46"/>
        <v>0</v>
      </c>
      <c r="AI119" s="43">
        <f t="shared" si="47"/>
        <v>0</v>
      </c>
      <c r="AJ119" s="43">
        <f t="shared" si="48"/>
        <v>0</v>
      </c>
      <c r="AK119" s="43">
        <f t="shared" si="50"/>
        <v>0</v>
      </c>
      <c r="AL119" s="43">
        <f t="shared" si="51"/>
        <v>0</v>
      </c>
    </row>
    <row r="120" spans="1:38" ht="12.75">
      <c r="A120" t="s">
        <v>384</v>
      </c>
      <c r="B120" s="40" t="s">
        <v>208</v>
      </c>
      <c r="C120"/>
      <c r="D120" s="20">
        <v>7637</v>
      </c>
      <c r="E120" s="20"/>
      <c r="F120"/>
      <c r="W120" s="43">
        <f t="shared" si="35"/>
        <v>0</v>
      </c>
      <c r="X120" s="43">
        <f t="shared" si="36"/>
        <v>0</v>
      </c>
      <c r="Y120" s="43">
        <f t="shared" si="37"/>
        <v>0</v>
      </c>
      <c r="Z120" s="43">
        <f t="shared" si="38"/>
        <v>0</v>
      </c>
      <c r="AA120" s="43">
        <f t="shared" si="39"/>
        <v>0</v>
      </c>
      <c r="AB120" s="43">
        <f t="shared" si="40"/>
        <v>0</v>
      </c>
      <c r="AC120" s="43">
        <f t="shared" si="41"/>
        <v>0</v>
      </c>
      <c r="AD120" s="43">
        <f t="shared" si="42"/>
        <v>0</v>
      </c>
      <c r="AE120" s="43">
        <f t="shared" si="43"/>
        <v>0</v>
      </c>
      <c r="AF120" s="43">
        <f t="shared" si="44"/>
        <v>0</v>
      </c>
      <c r="AG120" s="43">
        <f t="shared" si="45"/>
        <v>0</v>
      </c>
      <c r="AH120" s="43">
        <f t="shared" si="46"/>
        <v>0</v>
      </c>
      <c r="AI120" s="43">
        <f t="shared" si="47"/>
        <v>0</v>
      </c>
      <c r="AJ120" s="43">
        <f t="shared" si="48"/>
        <v>0</v>
      </c>
      <c r="AK120" s="43">
        <f t="shared" si="50"/>
        <v>0</v>
      </c>
      <c r="AL120" s="43">
        <f t="shared" si="51"/>
        <v>0</v>
      </c>
    </row>
    <row r="121" spans="1:38" s="44" customFormat="1" ht="12.75">
      <c r="A121" s="44" t="s">
        <v>130</v>
      </c>
      <c r="B121" s="44" t="s">
        <v>208</v>
      </c>
      <c r="D121" s="47">
        <f>SUM(D61:D120)</f>
        <v>998873281</v>
      </c>
      <c r="E121" s="47">
        <f>SUM(E61:E120)</f>
        <v>419</v>
      </c>
      <c r="F121" s="47">
        <f aca="true" t="shared" si="52" ref="F121:U121">SUM(F61:F120)</f>
        <v>400</v>
      </c>
      <c r="G121" s="47">
        <f t="shared" si="52"/>
        <v>116</v>
      </c>
      <c r="H121" s="47">
        <f t="shared" si="52"/>
        <v>285</v>
      </c>
      <c r="I121" s="47">
        <f t="shared" si="52"/>
        <v>373</v>
      </c>
      <c r="J121" s="47">
        <f t="shared" si="52"/>
        <v>53</v>
      </c>
      <c r="K121" s="47">
        <f t="shared" si="52"/>
        <v>20</v>
      </c>
      <c r="L121" s="47">
        <f t="shared" si="52"/>
        <v>346</v>
      </c>
      <c r="M121" s="47">
        <f t="shared" si="52"/>
        <v>53</v>
      </c>
      <c r="N121" s="47">
        <f t="shared" si="52"/>
        <v>337</v>
      </c>
      <c r="O121" s="47">
        <f t="shared" si="52"/>
        <v>274</v>
      </c>
      <c r="P121" s="47">
        <f t="shared" si="52"/>
        <v>0</v>
      </c>
      <c r="Q121" s="47">
        <f t="shared" si="52"/>
        <v>0</v>
      </c>
      <c r="R121" s="47">
        <f t="shared" si="52"/>
        <v>9</v>
      </c>
      <c r="S121" s="47">
        <f t="shared" si="52"/>
        <v>8</v>
      </c>
      <c r="T121" s="47">
        <f t="shared" si="52"/>
        <v>281</v>
      </c>
      <c r="U121" s="47">
        <f t="shared" si="52"/>
        <v>13</v>
      </c>
      <c r="W121" s="48">
        <f aca="true" t="shared" si="53" ref="W121:AK121">F121/$D121*10^6</f>
        <v>0.4004511959710733</v>
      </c>
      <c r="X121" s="48">
        <f t="shared" si="53"/>
        <v>0.11613084683161126</v>
      </c>
      <c r="Y121" s="48">
        <f t="shared" si="53"/>
        <v>0.28532147712938977</v>
      </c>
      <c r="Z121" s="48">
        <f t="shared" si="53"/>
        <v>0.37342074024302585</v>
      </c>
      <c r="AA121" s="48">
        <f t="shared" si="53"/>
        <v>0.053059783466167215</v>
      </c>
      <c r="AB121" s="48">
        <f t="shared" si="53"/>
        <v>0.020022559798553666</v>
      </c>
      <c r="AC121" s="48">
        <f t="shared" si="53"/>
        <v>0.34639028451497844</v>
      </c>
      <c r="AD121" s="48">
        <f t="shared" si="53"/>
        <v>0.053059783466167215</v>
      </c>
      <c r="AE121" s="48">
        <f t="shared" si="53"/>
        <v>0.33738013260562927</v>
      </c>
      <c r="AF121" s="48">
        <f t="shared" si="53"/>
        <v>0.2743090692401852</v>
      </c>
      <c r="AG121" s="48">
        <f t="shared" si="53"/>
        <v>0</v>
      </c>
      <c r="AH121" s="48">
        <f t="shared" si="53"/>
        <v>0</v>
      </c>
      <c r="AI121" s="48">
        <f t="shared" si="53"/>
        <v>0.00901015190934915</v>
      </c>
      <c r="AJ121" s="48">
        <f t="shared" si="53"/>
        <v>0.008009023919421467</v>
      </c>
      <c r="AK121" s="48">
        <f t="shared" si="53"/>
        <v>0.281316965169679</v>
      </c>
      <c r="AL121" s="43">
        <f t="shared" si="51"/>
        <v>0.013014663869059882</v>
      </c>
    </row>
    <row r="124" spans="1:38" ht="12.75">
      <c r="A124" s="40" t="s">
        <v>17</v>
      </c>
      <c r="B124" s="40" t="s">
        <v>199</v>
      </c>
      <c r="C124" s="23">
        <v>1978</v>
      </c>
      <c r="D124" s="8">
        <v>109955400</v>
      </c>
      <c r="E124" s="8"/>
      <c r="F124" s="23">
        <v>3202</v>
      </c>
      <c r="G124" s="23">
        <v>3183</v>
      </c>
      <c r="H124" s="23">
        <v>3183</v>
      </c>
      <c r="I124" s="23">
        <v>3185</v>
      </c>
      <c r="J124" s="23">
        <v>3485</v>
      </c>
      <c r="K124" s="23">
        <v>3300</v>
      </c>
      <c r="L124" s="23">
        <v>3108</v>
      </c>
      <c r="M124" s="23">
        <v>0</v>
      </c>
      <c r="N124" s="23">
        <v>3156</v>
      </c>
      <c r="O124" s="23">
        <v>75</v>
      </c>
      <c r="P124" s="23">
        <v>0</v>
      </c>
      <c r="Q124" s="23">
        <v>20</v>
      </c>
      <c r="R124" s="23">
        <v>0</v>
      </c>
      <c r="S124" s="23">
        <v>14</v>
      </c>
      <c r="T124" s="23">
        <v>0</v>
      </c>
      <c r="U124" s="23">
        <v>615</v>
      </c>
      <c r="W124" s="43">
        <f>F124/$D124*10^6</f>
        <v>29.120898109597164</v>
      </c>
      <c r="X124" s="43">
        <f aca="true" t="shared" si="54" ref="X124:AL124">G124/$D124*10^6</f>
        <v>28.9481007754053</v>
      </c>
      <c r="Y124" s="43">
        <f t="shared" si="54"/>
        <v>28.9481007754053</v>
      </c>
      <c r="Z124" s="43">
        <f t="shared" si="54"/>
        <v>28.96628996847813</v>
      </c>
      <c r="AA124" s="43">
        <f t="shared" si="54"/>
        <v>31.694668929402287</v>
      </c>
      <c r="AB124" s="43">
        <f t="shared" si="54"/>
        <v>30.012168570165723</v>
      </c>
      <c r="AC124" s="43">
        <f t="shared" si="54"/>
        <v>28.266006035174264</v>
      </c>
      <c r="AD124" s="43">
        <f t="shared" si="54"/>
        <v>0</v>
      </c>
      <c r="AE124" s="43">
        <f t="shared" si="54"/>
        <v>28.702546668922125</v>
      </c>
      <c r="AF124" s="43">
        <f t="shared" si="54"/>
        <v>0.6820947402310391</v>
      </c>
      <c r="AG124" s="43">
        <f t="shared" si="54"/>
        <v>0</v>
      </c>
      <c r="AH124" s="43">
        <f t="shared" si="54"/>
        <v>0.1818919307282771</v>
      </c>
      <c r="AI124" s="43">
        <f t="shared" si="54"/>
        <v>0</v>
      </c>
      <c r="AJ124" s="43">
        <f t="shared" si="54"/>
        <v>0.12732435150979396</v>
      </c>
      <c r="AK124" s="43">
        <f t="shared" si="54"/>
        <v>0</v>
      </c>
      <c r="AL124" s="43">
        <f t="shared" si="54"/>
        <v>5.593176869894521</v>
      </c>
    </row>
    <row r="125" spans="1:38" ht="12.75">
      <c r="A125" s="40" t="s">
        <v>19</v>
      </c>
      <c r="B125" s="40" t="s">
        <v>199</v>
      </c>
      <c r="C125" s="40" t="s">
        <v>443</v>
      </c>
      <c r="D125" s="8">
        <v>33212696</v>
      </c>
      <c r="E125" s="8"/>
      <c r="F125" s="23">
        <v>308</v>
      </c>
      <c r="G125" s="23">
        <v>308</v>
      </c>
      <c r="J125" s="23">
        <v>308</v>
      </c>
      <c r="L125" s="23">
        <v>308</v>
      </c>
      <c r="N125" s="23">
        <v>308</v>
      </c>
      <c r="O125" s="23">
        <v>308</v>
      </c>
      <c r="U125" s="23">
        <f>29+152</f>
        <v>181</v>
      </c>
      <c r="W125" s="43">
        <f>F125/$D125*10^6</f>
        <v>9.273562134191092</v>
      </c>
      <c r="X125" s="43">
        <f aca="true" t="shared" si="55" ref="X125:AL127">G125/$D125*10^6</f>
        <v>9.273562134191092</v>
      </c>
      <c r="Y125" s="43">
        <f t="shared" si="55"/>
        <v>0</v>
      </c>
      <c r="Z125" s="43">
        <f t="shared" si="55"/>
        <v>0</v>
      </c>
      <c r="AA125" s="43">
        <f t="shared" si="55"/>
        <v>9.273562134191092</v>
      </c>
      <c r="AB125" s="43">
        <f t="shared" si="55"/>
        <v>0</v>
      </c>
      <c r="AC125" s="43">
        <f t="shared" si="55"/>
        <v>9.273562134191092</v>
      </c>
      <c r="AD125" s="43">
        <f t="shared" si="55"/>
        <v>0</v>
      </c>
      <c r="AE125" s="43">
        <f t="shared" si="55"/>
        <v>9.273562134191092</v>
      </c>
      <c r="AF125" s="43">
        <f t="shared" si="55"/>
        <v>9.273562134191092</v>
      </c>
      <c r="AG125" s="43">
        <f t="shared" si="55"/>
        <v>0</v>
      </c>
      <c r="AH125" s="43">
        <f t="shared" si="55"/>
        <v>0</v>
      </c>
      <c r="AI125" s="43">
        <f t="shared" si="55"/>
        <v>0</v>
      </c>
      <c r="AJ125" s="43">
        <f t="shared" si="55"/>
        <v>0</v>
      </c>
      <c r="AK125" s="43">
        <f t="shared" si="55"/>
        <v>0</v>
      </c>
      <c r="AL125" s="43">
        <f t="shared" si="55"/>
        <v>5.449723202235675</v>
      </c>
    </row>
    <row r="126" spans="1:38" ht="12.75">
      <c r="A126" s="40" t="s">
        <v>18</v>
      </c>
      <c r="B126" s="40" t="s">
        <v>199</v>
      </c>
      <c r="C126" s="40" t="s">
        <v>442</v>
      </c>
      <c r="D126" s="8">
        <v>304059724</v>
      </c>
      <c r="E126" s="8"/>
      <c r="F126" s="23">
        <f>62+49</f>
        <v>111</v>
      </c>
      <c r="H126" s="23">
        <f>62+49</f>
        <v>111</v>
      </c>
      <c r="I126" s="23">
        <f>62+49</f>
        <v>111</v>
      </c>
      <c r="L126" s="23">
        <f>62+49</f>
        <v>111</v>
      </c>
      <c r="N126" s="23">
        <f>62+49</f>
        <v>111</v>
      </c>
      <c r="O126" s="23">
        <f>62+49</f>
        <v>111</v>
      </c>
      <c r="R126" s="23">
        <f>62+49</f>
        <v>111</v>
      </c>
      <c r="W126" s="43">
        <f>F126/$D126*10^6</f>
        <v>0.3650598590953138</v>
      </c>
      <c r="X126" s="43">
        <f t="shared" si="55"/>
        <v>0</v>
      </c>
      <c r="Y126" s="43">
        <f t="shared" si="55"/>
        <v>0.3650598590953138</v>
      </c>
      <c r="Z126" s="43">
        <f t="shared" si="55"/>
        <v>0.3650598590953138</v>
      </c>
      <c r="AA126" s="43">
        <f t="shared" si="55"/>
        <v>0</v>
      </c>
      <c r="AB126" s="43">
        <f t="shared" si="55"/>
        <v>0</v>
      </c>
      <c r="AC126" s="43">
        <f t="shared" si="55"/>
        <v>0.3650598590953138</v>
      </c>
      <c r="AD126" s="43">
        <f t="shared" si="55"/>
        <v>0</v>
      </c>
      <c r="AE126" s="43">
        <f t="shared" si="55"/>
        <v>0.3650598590953138</v>
      </c>
      <c r="AF126" s="43">
        <f t="shared" si="55"/>
        <v>0.3650598590953138</v>
      </c>
      <c r="AG126" s="43">
        <f t="shared" si="55"/>
        <v>0</v>
      </c>
      <c r="AH126" s="43">
        <f t="shared" si="55"/>
        <v>0</v>
      </c>
      <c r="AI126" s="43">
        <f t="shared" si="55"/>
        <v>0.3650598590953138</v>
      </c>
      <c r="AJ126" s="43">
        <f t="shared" si="55"/>
        <v>0</v>
      </c>
      <c r="AK126" s="43">
        <f t="shared" si="55"/>
        <v>0</v>
      </c>
      <c r="AL126" s="43">
        <f t="shared" si="55"/>
        <v>0</v>
      </c>
    </row>
    <row r="127" spans="1:38" s="44" customFormat="1" ht="12.75">
      <c r="A127" s="44" t="s">
        <v>130</v>
      </c>
      <c r="B127" s="44" t="s">
        <v>199</v>
      </c>
      <c r="D127" s="47">
        <f>SUM(D124:D126)</f>
        <v>447227820</v>
      </c>
      <c r="E127" s="47"/>
      <c r="F127" s="47">
        <f aca="true" t="shared" si="56" ref="F127:U127">SUM(F124:F126)</f>
        <v>3621</v>
      </c>
      <c r="G127" s="47">
        <f t="shared" si="56"/>
        <v>3491</v>
      </c>
      <c r="H127" s="47">
        <f t="shared" si="56"/>
        <v>3294</v>
      </c>
      <c r="I127" s="47">
        <f t="shared" si="56"/>
        <v>3296</v>
      </c>
      <c r="J127" s="47">
        <f t="shared" si="56"/>
        <v>3793</v>
      </c>
      <c r="K127" s="47">
        <f t="shared" si="56"/>
        <v>3300</v>
      </c>
      <c r="L127" s="47">
        <f t="shared" si="56"/>
        <v>3527</v>
      </c>
      <c r="M127" s="47">
        <f t="shared" si="56"/>
        <v>0</v>
      </c>
      <c r="N127" s="47">
        <f t="shared" si="56"/>
        <v>3575</v>
      </c>
      <c r="O127" s="47">
        <f t="shared" si="56"/>
        <v>494</v>
      </c>
      <c r="P127" s="47">
        <f t="shared" si="56"/>
        <v>0</v>
      </c>
      <c r="Q127" s="47">
        <f t="shared" si="56"/>
        <v>20</v>
      </c>
      <c r="R127" s="47">
        <f t="shared" si="56"/>
        <v>111</v>
      </c>
      <c r="S127" s="47">
        <f t="shared" si="56"/>
        <v>14</v>
      </c>
      <c r="T127" s="47">
        <f t="shared" si="56"/>
        <v>0</v>
      </c>
      <c r="U127" s="47">
        <f t="shared" si="56"/>
        <v>796</v>
      </c>
      <c r="W127" s="48">
        <f>F127/$D127*10^6</f>
        <v>8.096544620144606</v>
      </c>
      <c r="X127" s="48">
        <f t="shared" si="55"/>
        <v>7.805865028700585</v>
      </c>
      <c r="Y127" s="48">
        <f t="shared" si="55"/>
        <v>7.3653736478200305</v>
      </c>
      <c r="Z127" s="48">
        <f t="shared" si="55"/>
        <v>7.369845641534554</v>
      </c>
      <c r="AA127" s="48">
        <f t="shared" si="55"/>
        <v>8.481136079593616</v>
      </c>
      <c r="AB127" s="48">
        <f t="shared" si="55"/>
        <v>7.378789628963601</v>
      </c>
      <c r="AC127" s="48">
        <f t="shared" si="55"/>
        <v>7.886360915562006</v>
      </c>
      <c r="AD127" s="48">
        <f t="shared" si="55"/>
        <v>0</v>
      </c>
      <c r="AE127" s="48">
        <f t="shared" si="55"/>
        <v>7.993688764710567</v>
      </c>
      <c r="AF127" s="48">
        <f t="shared" si="55"/>
        <v>1.1045824474872785</v>
      </c>
      <c r="AG127" s="48">
        <f t="shared" si="55"/>
        <v>0</v>
      </c>
      <c r="AH127" s="48">
        <f t="shared" si="55"/>
        <v>0.044719937145233944</v>
      </c>
      <c r="AI127" s="48">
        <f t="shared" si="55"/>
        <v>0.24819565115604836</v>
      </c>
      <c r="AJ127" s="48">
        <f t="shared" si="55"/>
        <v>0.03130395600166376</v>
      </c>
      <c r="AK127" s="48">
        <f t="shared" si="55"/>
        <v>0</v>
      </c>
      <c r="AL127" s="48">
        <f t="shared" si="55"/>
        <v>1.779853498380311</v>
      </c>
    </row>
    <row r="129" spans="1:38" ht="12.75">
      <c r="A129" t="s">
        <v>439</v>
      </c>
      <c r="B129" s="40" t="s">
        <v>473</v>
      </c>
      <c r="D129" s="20">
        <v>142200000</v>
      </c>
      <c r="E129">
        <v>691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W129" s="43">
        <f aca="true" t="shared" si="57" ref="W129:W135">F129/$D129*10^6</f>
        <v>0</v>
      </c>
      <c r="X129" s="43">
        <f aca="true" t="shared" si="58" ref="X129:X136">G129/$D129*10^6</f>
        <v>0</v>
      </c>
      <c r="Y129" s="43">
        <f aca="true" t="shared" si="59" ref="Y129:Y136">H129/$D129*10^6</f>
        <v>0</v>
      </c>
      <c r="Z129" s="43">
        <f aca="true" t="shared" si="60" ref="Z129:Z136">I129/$D129*10^6</f>
        <v>0</v>
      </c>
      <c r="AA129" s="43">
        <f aca="true" t="shared" si="61" ref="AA129:AA136">J129/$D129*10^6</f>
        <v>0</v>
      </c>
      <c r="AB129" s="43">
        <f aca="true" t="shared" si="62" ref="AB129:AB136">K129/$D129*10^6</f>
        <v>0</v>
      </c>
      <c r="AC129" s="43">
        <f aca="true" t="shared" si="63" ref="AC129:AC136">L129/$D129*10^6</f>
        <v>0</v>
      </c>
      <c r="AD129" s="43">
        <f aca="true" t="shared" si="64" ref="AD129:AD136">M129/$D129*10^6</f>
        <v>0</v>
      </c>
      <c r="AE129" s="43">
        <f aca="true" t="shared" si="65" ref="AE129:AE136">N129/$D129*10^6</f>
        <v>0</v>
      </c>
      <c r="AF129" s="43">
        <f aca="true" t="shared" si="66" ref="AF129:AF136">O129/$D129*10^6</f>
        <v>0</v>
      </c>
      <c r="AG129" s="43">
        <f aca="true" t="shared" si="67" ref="AG129:AG136">P129/$D129*10^6</f>
        <v>0</v>
      </c>
      <c r="AH129" s="43">
        <f aca="true" t="shared" si="68" ref="AH129:AH136">Q129/$D129*10^6</f>
        <v>0</v>
      </c>
      <c r="AI129" s="43">
        <f aca="true" t="shared" si="69" ref="AI129:AI136">R129/$D129*10^6</f>
        <v>0</v>
      </c>
      <c r="AJ129" s="43">
        <f aca="true" t="shared" si="70" ref="AJ129:AJ136">S129/$D129*10^6</f>
        <v>0</v>
      </c>
      <c r="AK129" s="43">
        <f aca="true" t="shared" si="71" ref="AK129:AK136">T129/$D129*10^6</f>
        <v>0</v>
      </c>
      <c r="AL129" s="43">
        <f aca="true" t="shared" si="72" ref="AL129:AL136">U129/$D129*10^6</f>
        <v>0</v>
      </c>
    </row>
    <row r="130" spans="1:38" ht="12.75">
      <c r="A130" t="s">
        <v>471</v>
      </c>
      <c r="B130" s="40" t="s">
        <v>473</v>
      </c>
      <c r="D130" s="20">
        <v>15666533</v>
      </c>
      <c r="E130">
        <v>52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W130" s="43">
        <f t="shared" si="57"/>
        <v>0</v>
      </c>
      <c r="X130" s="43">
        <f t="shared" si="58"/>
        <v>0</v>
      </c>
      <c r="Y130" s="43">
        <f t="shared" si="59"/>
        <v>0</v>
      </c>
      <c r="Z130" s="43">
        <f t="shared" si="60"/>
        <v>0</v>
      </c>
      <c r="AA130" s="43">
        <f t="shared" si="61"/>
        <v>0</v>
      </c>
      <c r="AB130" s="43">
        <f t="shared" si="62"/>
        <v>0</v>
      </c>
      <c r="AC130" s="43">
        <f t="shared" si="63"/>
        <v>0</v>
      </c>
      <c r="AD130" s="43">
        <f t="shared" si="64"/>
        <v>0</v>
      </c>
      <c r="AE130" s="43">
        <f t="shared" si="65"/>
        <v>0</v>
      </c>
      <c r="AF130" s="43">
        <f t="shared" si="66"/>
        <v>0</v>
      </c>
      <c r="AG130" s="43">
        <f t="shared" si="67"/>
        <v>0</v>
      </c>
      <c r="AH130" s="43">
        <f t="shared" si="68"/>
        <v>0</v>
      </c>
      <c r="AI130" s="43">
        <f t="shared" si="69"/>
        <v>0</v>
      </c>
      <c r="AJ130" s="43">
        <f t="shared" si="70"/>
        <v>0</v>
      </c>
      <c r="AK130" s="43">
        <f t="shared" si="71"/>
        <v>0</v>
      </c>
      <c r="AL130" s="43">
        <f t="shared" si="72"/>
        <v>0</v>
      </c>
    </row>
    <row r="131" spans="1:38" ht="12.75">
      <c r="A131" t="s">
        <v>467</v>
      </c>
      <c r="B131" s="40" t="s">
        <v>473</v>
      </c>
      <c r="D131" s="20">
        <v>5356869</v>
      </c>
      <c r="E131" s="13">
        <v>16</v>
      </c>
      <c r="F131"/>
      <c r="G131">
        <v>52</v>
      </c>
      <c r="H131"/>
      <c r="I131"/>
      <c r="J131"/>
      <c r="K131"/>
      <c r="L131">
        <v>52</v>
      </c>
      <c r="M131"/>
      <c r="N131"/>
      <c r="O131"/>
      <c r="P131"/>
      <c r="Q131"/>
      <c r="R131"/>
      <c r="T131">
        <v>52</v>
      </c>
      <c r="U131">
        <v>52</v>
      </c>
      <c r="W131" s="43">
        <f t="shared" si="57"/>
        <v>0</v>
      </c>
      <c r="X131" s="43">
        <f t="shared" si="58"/>
        <v>9.707162896833953</v>
      </c>
      <c r="Y131" s="43">
        <f t="shared" si="59"/>
        <v>0</v>
      </c>
      <c r="Z131" s="43">
        <f t="shared" si="60"/>
        <v>0</v>
      </c>
      <c r="AA131" s="43">
        <f t="shared" si="61"/>
        <v>0</v>
      </c>
      <c r="AB131" s="43">
        <f t="shared" si="62"/>
        <v>0</v>
      </c>
      <c r="AC131" s="43">
        <f t="shared" si="63"/>
        <v>9.707162896833953</v>
      </c>
      <c r="AD131" s="43">
        <f t="shared" si="64"/>
        <v>0</v>
      </c>
      <c r="AE131" s="43">
        <f t="shared" si="65"/>
        <v>0</v>
      </c>
      <c r="AF131" s="43">
        <f t="shared" si="66"/>
        <v>0</v>
      </c>
      <c r="AG131" s="43">
        <f t="shared" si="67"/>
        <v>0</v>
      </c>
      <c r="AH131" s="43">
        <f t="shared" si="68"/>
        <v>0</v>
      </c>
      <c r="AI131" s="43">
        <f t="shared" si="69"/>
        <v>0</v>
      </c>
      <c r="AJ131" s="43">
        <f t="shared" si="70"/>
        <v>0</v>
      </c>
      <c r="AK131" s="43">
        <f t="shared" si="71"/>
        <v>9.707162896833953</v>
      </c>
      <c r="AL131" s="43">
        <f t="shared" si="72"/>
        <v>9.707162896833953</v>
      </c>
    </row>
    <row r="132" spans="1:38" ht="12.75">
      <c r="A132" t="s">
        <v>468</v>
      </c>
      <c r="B132" s="40" t="s">
        <v>473</v>
      </c>
      <c r="D132" s="20">
        <v>7211884</v>
      </c>
      <c r="E132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W132" s="43">
        <f t="shared" si="57"/>
        <v>0</v>
      </c>
      <c r="X132" s="43">
        <f t="shared" si="58"/>
        <v>0</v>
      </c>
      <c r="Y132" s="43">
        <f t="shared" si="59"/>
        <v>0</v>
      </c>
      <c r="Z132" s="43">
        <f t="shared" si="60"/>
        <v>0</v>
      </c>
      <c r="AA132" s="43">
        <f t="shared" si="61"/>
        <v>0</v>
      </c>
      <c r="AB132" s="43">
        <f t="shared" si="62"/>
        <v>0</v>
      </c>
      <c r="AC132" s="43">
        <f t="shared" si="63"/>
        <v>0</v>
      </c>
      <c r="AD132" s="43">
        <f t="shared" si="64"/>
        <v>0</v>
      </c>
      <c r="AE132" s="43">
        <f t="shared" si="65"/>
        <v>0</v>
      </c>
      <c r="AF132" s="43">
        <f t="shared" si="66"/>
        <v>0</v>
      </c>
      <c r="AG132" s="43">
        <f t="shared" si="67"/>
        <v>0</v>
      </c>
      <c r="AH132" s="43">
        <f t="shared" si="68"/>
        <v>0</v>
      </c>
      <c r="AI132" s="43">
        <f t="shared" si="69"/>
        <v>0</v>
      </c>
      <c r="AJ132" s="43">
        <f t="shared" si="70"/>
        <v>0</v>
      </c>
      <c r="AK132" s="43">
        <f t="shared" si="71"/>
        <v>0</v>
      </c>
      <c r="AL132" s="43">
        <f t="shared" si="72"/>
        <v>0</v>
      </c>
    </row>
    <row r="133" spans="1:38" ht="12.75">
      <c r="A133" t="s">
        <v>469</v>
      </c>
      <c r="B133" s="40" t="s">
        <v>473</v>
      </c>
      <c r="D133" s="20">
        <v>5179573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W133" s="43">
        <f t="shared" si="57"/>
        <v>0</v>
      </c>
      <c r="X133" s="43">
        <f t="shared" si="58"/>
        <v>0</v>
      </c>
      <c r="Y133" s="43">
        <f t="shared" si="59"/>
        <v>0</v>
      </c>
      <c r="Z133" s="43">
        <f t="shared" si="60"/>
        <v>0</v>
      </c>
      <c r="AA133" s="43">
        <f t="shared" si="61"/>
        <v>0</v>
      </c>
      <c r="AB133" s="43">
        <f t="shared" si="62"/>
        <v>0</v>
      </c>
      <c r="AC133" s="43">
        <f t="shared" si="63"/>
        <v>0</v>
      </c>
      <c r="AD133" s="43">
        <f t="shared" si="64"/>
        <v>0</v>
      </c>
      <c r="AE133" s="43">
        <f t="shared" si="65"/>
        <v>0</v>
      </c>
      <c r="AF133" s="43">
        <f t="shared" si="66"/>
        <v>0</v>
      </c>
      <c r="AG133" s="43">
        <f t="shared" si="67"/>
        <v>0</v>
      </c>
      <c r="AH133" s="43">
        <f t="shared" si="68"/>
        <v>0</v>
      </c>
      <c r="AI133" s="43">
        <f t="shared" si="69"/>
        <v>0</v>
      </c>
      <c r="AJ133" s="43">
        <f t="shared" si="70"/>
        <v>0</v>
      </c>
      <c r="AK133" s="43">
        <f t="shared" si="71"/>
        <v>0</v>
      </c>
      <c r="AL133" s="43">
        <f t="shared" si="72"/>
        <v>0</v>
      </c>
    </row>
    <row r="134" spans="1:38" ht="12.75">
      <c r="A134" t="s">
        <v>470</v>
      </c>
      <c r="B134" s="40" t="s">
        <v>473</v>
      </c>
      <c r="D134" s="20">
        <v>28268441</v>
      </c>
      <c r="E134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W134" s="43">
        <f t="shared" si="57"/>
        <v>0</v>
      </c>
      <c r="X134" s="43">
        <f t="shared" si="58"/>
        <v>0</v>
      </c>
      <c r="Y134" s="43">
        <f t="shared" si="59"/>
        <v>0</v>
      </c>
      <c r="Z134" s="43">
        <f t="shared" si="60"/>
        <v>0</v>
      </c>
      <c r="AA134" s="43">
        <f t="shared" si="61"/>
        <v>0</v>
      </c>
      <c r="AB134" s="43">
        <f t="shared" si="62"/>
        <v>0</v>
      </c>
      <c r="AC134" s="43">
        <f t="shared" si="63"/>
        <v>0</v>
      </c>
      <c r="AD134" s="43">
        <f t="shared" si="64"/>
        <v>0</v>
      </c>
      <c r="AE134" s="43">
        <f t="shared" si="65"/>
        <v>0</v>
      </c>
      <c r="AF134" s="43">
        <f t="shared" si="66"/>
        <v>0</v>
      </c>
      <c r="AG134" s="43">
        <f t="shared" si="67"/>
        <v>0</v>
      </c>
      <c r="AH134" s="43">
        <f t="shared" si="68"/>
        <v>0</v>
      </c>
      <c r="AI134" s="43">
        <f t="shared" si="69"/>
        <v>0</v>
      </c>
      <c r="AJ134" s="43">
        <f t="shared" si="70"/>
        <v>0</v>
      </c>
      <c r="AK134" s="43">
        <f t="shared" si="71"/>
        <v>0</v>
      </c>
      <c r="AL134" s="43">
        <f t="shared" si="72"/>
        <v>0</v>
      </c>
    </row>
    <row r="135" spans="1:38" ht="12.75">
      <c r="A135" t="s">
        <v>472</v>
      </c>
      <c r="B135" s="40" t="s">
        <v>473</v>
      </c>
      <c r="D135" s="20">
        <v>2968586</v>
      </c>
      <c r="E135">
        <v>6</v>
      </c>
      <c r="F135">
        <v>6</v>
      </c>
      <c r="G135">
        <v>6</v>
      </c>
      <c r="H135"/>
      <c r="I135"/>
      <c r="J135"/>
      <c r="K135"/>
      <c r="L135">
        <v>6</v>
      </c>
      <c r="M135"/>
      <c r="N135"/>
      <c r="O135"/>
      <c r="P135"/>
      <c r="Q135"/>
      <c r="R135">
        <v>6</v>
      </c>
      <c r="T135"/>
      <c r="U135"/>
      <c r="W135" s="43">
        <f t="shared" si="57"/>
        <v>2.0211642849491307</v>
      </c>
      <c r="X135" s="43">
        <f t="shared" si="58"/>
        <v>2.0211642849491307</v>
      </c>
      <c r="Y135" s="43">
        <f t="shared" si="59"/>
        <v>0</v>
      </c>
      <c r="Z135" s="43">
        <f t="shared" si="60"/>
        <v>0</v>
      </c>
      <c r="AA135" s="43">
        <f t="shared" si="61"/>
        <v>0</v>
      </c>
      <c r="AB135" s="43">
        <f t="shared" si="62"/>
        <v>0</v>
      </c>
      <c r="AC135" s="43">
        <f t="shared" si="63"/>
        <v>2.0211642849491307</v>
      </c>
      <c r="AD135" s="43">
        <f t="shared" si="64"/>
        <v>0</v>
      </c>
      <c r="AE135" s="43">
        <f t="shared" si="65"/>
        <v>0</v>
      </c>
      <c r="AF135" s="43">
        <f t="shared" si="66"/>
        <v>0</v>
      </c>
      <c r="AG135" s="43">
        <f t="shared" si="67"/>
        <v>0</v>
      </c>
      <c r="AH135" s="43">
        <f t="shared" si="68"/>
        <v>0</v>
      </c>
      <c r="AI135" s="43">
        <f t="shared" si="69"/>
        <v>2.0211642849491307</v>
      </c>
      <c r="AJ135" s="43">
        <f t="shared" si="70"/>
        <v>0</v>
      </c>
      <c r="AK135" s="43">
        <f t="shared" si="71"/>
        <v>0</v>
      </c>
      <c r="AL135" s="43">
        <f t="shared" si="72"/>
        <v>0</v>
      </c>
    </row>
    <row r="136" spans="1:38" s="44" customFormat="1" ht="12.75">
      <c r="A136" s="44" t="s">
        <v>130</v>
      </c>
      <c r="B136" s="54" t="s">
        <v>473</v>
      </c>
      <c r="D136" s="47">
        <f>SUM(D129:D135)</f>
        <v>206851886</v>
      </c>
      <c r="E136" s="47">
        <f aca="true" t="shared" si="73" ref="E136:U136">SUM(E129:E135)</f>
        <v>781</v>
      </c>
      <c r="F136" s="47">
        <f t="shared" si="73"/>
        <v>6</v>
      </c>
      <c r="G136" s="47">
        <f t="shared" si="73"/>
        <v>58</v>
      </c>
      <c r="H136" s="47">
        <f t="shared" si="73"/>
        <v>0</v>
      </c>
      <c r="I136" s="47">
        <f t="shared" si="73"/>
        <v>0</v>
      </c>
      <c r="J136" s="47">
        <f t="shared" si="73"/>
        <v>0</v>
      </c>
      <c r="K136" s="47">
        <f t="shared" si="73"/>
        <v>0</v>
      </c>
      <c r="L136" s="47">
        <f t="shared" si="73"/>
        <v>58</v>
      </c>
      <c r="M136" s="47">
        <f t="shared" si="73"/>
        <v>0</v>
      </c>
      <c r="N136" s="47">
        <f t="shared" si="73"/>
        <v>0</v>
      </c>
      <c r="O136" s="47">
        <f t="shared" si="73"/>
        <v>0</v>
      </c>
      <c r="P136" s="47">
        <f t="shared" si="73"/>
        <v>0</v>
      </c>
      <c r="Q136" s="47">
        <f t="shared" si="73"/>
        <v>0</v>
      </c>
      <c r="R136" s="47">
        <f t="shared" si="73"/>
        <v>6</v>
      </c>
      <c r="S136" s="47">
        <f t="shared" si="73"/>
        <v>0</v>
      </c>
      <c r="T136" s="47">
        <f t="shared" si="73"/>
        <v>52</v>
      </c>
      <c r="U136" s="47">
        <f t="shared" si="73"/>
        <v>52</v>
      </c>
      <c r="W136" s="48">
        <f>F136/$D136*10^6</f>
        <v>0.02900626199753383</v>
      </c>
      <c r="X136" s="48">
        <f t="shared" si="58"/>
        <v>0.28039386597616034</v>
      </c>
      <c r="Y136" s="48">
        <f t="shared" si="59"/>
        <v>0</v>
      </c>
      <c r="Z136" s="48">
        <f t="shared" si="60"/>
        <v>0</v>
      </c>
      <c r="AA136" s="48">
        <f t="shared" si="61"/>
        <v>0</v>
      </c>
      <c r="AB136" s="48">
        <f t="shared" si="62"/>
        <v>0</v>
      </c>
      <c r="AC136" s="48">
        <f t="shared" si="63"/>
        <v>0.28039386597616034</v>
      </c>
      <c r="AD136" s="48">
        <f t="shared" si="64"/>
        <v>0</v>
      </c>
      <c r="AE136" s="48">
        <f t="shared" si="65"/>
        <v>0</v>
      </c>
      <c r="AF136" s="48">
        <f t="shared" si="66"/>
        <v>0</v>
      </c>
      <c r="AG136" s="48">
        <f t="shared" si="67"/>
        <v>0</v>
      </c>
      <c r="AH136" s="48">
        <f t="shared" si="68"/>
        <v>0</v>
      </c>
      <c r="AI136" s="48">
        <f t="shared" si="69"/>
        <v>0.02900626199753383</v>
      </c>
      <c r="AJ136" s="48">
        <f t="shared" si="70"/>
        <v>0</v>
      </c>
      <c r="AK136" s="48">
        <f t="shared" si="71"/>
        <v>0.25138760397862653</v>
      </c>
      <c r="AL136" s="48">
        <f t="shared" si="72"/>
        <v>0.25138760397862653</v>
      </c>
    </row>
    <row r="137" spans="6:18" ht="12.7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38" ht="12.75">
      <c r="A138" t="s">
        <v>474</v>
      </c>
      <c r="B138" s="40" t="s">
        <v>496</v>
      </c>
      <c r="C138">
        <v>2009</v>
      </c>
      <c r="D138" s="20">
        <v>32738775</v>
      </c>
      <c r="E138">
        <v>9</v>
      </c>
      <c r="F138">
        <v>9</v>
      </c>
      <c r="G138">
        <v>9</v>
      </c>
      <c r="H138"/>
      <c r="I138">
        <v>9</v>
      </c>
      <c r="J138"/>
      <c r="K138"/>
      <c r="L138">
        <v>9</v>
      </c>
      <c r="M138"/>
      <c r="N138">
        <v>9</v>
      </c>
      <c r="O138"/>
      <c r="P138"/>
      <c r="Q138"/>
      <c r="R138"/>
      <c r="S138"/>
      <c r="W138" s="43">
        <f aca="true" t="shared" si="74" ref="W138:W162">F138/$D138*10^6</f>
        <v>0.2749033829152129</v>
      </c>
      <c r="X138" s="43">
        <f aca="true" t="shared" si="75" ref="X138:X162">G138/$D138*10^6</f>
        <v>0.2749033829152129</v>
      </c>
      <c r="Y138" s="43">
        <f aca="true" t="shared" si="76" ref="Y138:Y162">H138/$D138*10^6</f>
        <v>0</v>
      </c>
      <c r="Z138" s="43">
        <f aca="true" t="shared" si="77" ref="Z138:Z162">I138/$D138*10^6</f>
        <v>0.2749033829152129</v>
      </c>
      <c r="AA138" s="43">
        <f aca="true" t="shared" si="78" ref="AA138:AA162">J138/$D138*10^6</f>
        <v>0</v>
      </c>
      <c r="AB138" s="43">
        <f aca="true" t="shared" si="79" ref="AB138:AB162">K138/$D138*10^6</f>
        <v>0</v>
      </c>
      <c r="AC138" s="43">
        <f aca="true" t="shared" si="80" ref="AC138:AC162">L138/$D138*10^6</f>
        <v>0.2749033829152129</v>
      </c>
      <c r="AD138" s="43">
        <f aca="true" t="shared" si="81" ref="AD138:AD162">M138/$D138*10^6</f>
        <v>0</v>
      </c>
      <c r="AE138" s="43">
        <f aca="true" t="shared" si="82" ref="AE138:AE162">N138/$D138*10^6</f>
        <v>0.2749033829152129</v>
      </c>
      <c r="AF138" s="43">
        <f aca="true" t="shared" si="83" ref="AF138:AF162">O138/$D138*10^6</f>
        <v>0</v>
      </c>
      <c r="AG138" s="43">
        <f aca="true" t="shared" si="84" ref="AG138:AG162">P138/$D138*10^6</f>
        <v>0</v>
      </c>
      <c r="AH138" s="43">
        <f aca="true" t="shared" si="85" ref="AH138:AH162">Q138/$D138*10^6</f>
        <v>0</v>
      </c>
      <c r="AI138" s="43">
        <f aca="true" t="shared" si="86" ref="AI138:AI162">R138/$D138*10^6</f>
        <v>0</v>
      </c>
      <c r="AJ138" s="43">
        <f aca="true" t="shared" si="87" ref="AJ138:AJ162">S138/$D138*10^6</f>
        <v>0</v>
      </c>
      <c r="AK138" s="43">
        <f aca="true" t="shared" si="88" ref="AK138:AK162">T138/$D138*10^6</f>
        <v>0</v>
      </c>
      <c r="AL138" s="43">
        <f aca="true" t="shared" si="89" ref="AL138:AL162">U138/$D138*10^6</f>
        <v>0</v>
      </c>
    </row>
    <row r="139" spans="1:38" ht="12.75">
      <c r="A139" t="s">
        <v>30</v>
      </c>
      <c r="B139" s="40" t="s">
        <v>496</v>
      </c>
      <c r="C139"/>
      <c r="D139" s="55">
        <v>153546901</v>
      </c>
      <c r="E139">
        <v>4</v>
      </c>
      <c r="F139">
        <v>4</v>
      </c>
      <c r="G139">
        <v>4</v>
      </c>
      <c r="H139"/>
      <c r="I139"/>
      <c r="J139"/>
      <c r="K139"/>
      <c r="L139">
        <v>4</v>
      </c>
      <c r="M139"/>
      <c r="N139"/>
      <c r="O139"/>
      <c r="P139"/>
      <c r="Q139"/>
      <c r="R139">
        <v>4</v>
      </c>
      <c r="S139"/>
      <c r="W139" s="43">
        <f t="shared" si="74"/>
        <v>0.026050672295886975</v>
      </c>
      <c r="X139" s="43">
        <f t="shared" si="75"/>
        <v>0.026050672295886975</v>
      </c>
      <c r="Y139" s="43">
        <f t="shared" si="76"/>
        <v>0</v>
      </c>
      <c r="Z139" s="43">
        <f t="shared" si="77"/>
        <v>0</v>
      </c>
      <c r="AA139" s="43">
        <f t="shared" si="78"/>
        <v>0</v>
      </c>
      <c r="AB139" s="43">
        <f t="shared" si="79"/>
        <v>0</v>
      </c>
      <c r="AC139" s="43">
        <f t="shared" si="80"/>
        <v>0.026050672295886975</v>
      </c>
      <c r="AD139" s="43">
        <f t="shared" si="81"/>
        <v>0</v>
      </c>
      <c r="AE139" s="43">
        <f t="shared" si="82"/>
        <v>0</v>
      </c>
      <c r="AF139" s="43">
        <f t="shared" si="83"/>
        <v>0</v>
      </c>
      <c r="AG139" s="43">
        <f t="shared" si="84"/>
        <v>0</v>
      </c>
      <c r="AH139" s="43">
        <f t="shared" si="85"/>
        <v>0</v>
      </c>
      <c r="AI139" s="43">
        <f t="shared" si="86"/>
        <v>0.026050672295886975</v>
      </c>
      <c r="AJ139" s="43">
        <f t="shared" si="87"/>
        <v>0</v>
      </c>
      <c r="AK139" s="43">
        <f t="shared" si="88"/>
        <v>0</v>
      </c>
      <c r="AL139" s="43">
        <f t="shared" si="89"/>
        <v>0</v>
      </c>
    </row>
    <row r="140" spans="1:38" ht="12.75">
      <c r="A140" t="s">
        <v>475</v>
      </c>
      <c r="B140" s="40" t="s">
        <v>496</v>
      </c>
      <c r="C140"/>
      <c r="D140" s="8">
        <v>682321</v>
      </c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W140" s="43">
        <f t="shared" si="74"/>
        <v>0</v>
      </c>
      <c r="X140" s="43">
        <f t="shared" si="75"/>
        <v>0</v>
      </c>
      <c r="Y140" s="43">
        <f t="shared" si="76"/>
        <v>0</v>
      </c>
      <c r="Z140" s="43">
        <f t="shared" si="77"/>
        <v>0</v>
      </c>
      <c r="AA140" s="43">
        <f t="shared" si="78"/>
        <v>0</v>
      </c>
      <c r="AB140" s="43">
        <f t="shared" si="79"/>
        <v>0</v>
      </c>
      <c r="AC140" s="43">
        <f t="shared" si="80"/>
        <v>0</v>
      </c>
      <c r="AD140" s="43">
        <f t="shared" si="81"/>
        <v>0</v>
      </c>
      <c r="AE140" s="43">
        <f t="shared" si="82"/>
        <v>0</v>
      </c>
      <c r="AF140" s="43">
        <f t="shared" si="83"/>
        <v>0</v>
      </c>
      <c r="AG140" s="43">
        <f t="shared" si="84"/>
        <v>0</v>
      </c>
      <c r="AH140" s="43">
        <f t="shared" si="85"/>
        <v>0</v>
      </c>
      <c r="AI140" s="43">
        <f t="shared" si="86"/>
        <v>0</v>
      </c>
      <c r="AJ140" s="43">
        <f t="shared" si="87"/>
        <v>0</v>
      </c>
      <c r="AK140" s="43">
        <f t="shared" si="88"/>
        <v>0</v>
      </c>
      <c r="AL140" s="43">
        <f t="shared" si="89"/>
        <v>0</v>
      </c>
    </row>
    <row r="141" spans="1:38" ht="12.75">
      <c r="A141" t="s">
        <v>476</v>
      </c>
      <c r="B141" s="40" t="s">
        <v>496</v>
      </c>
      <c r="C141"/>
      <c r="D141" s="20">
        <v>379174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W141" s="43">
        <f t="shared" si="74"/>
        <v>0</v>
      </c>
      <c r="X141" s="43">
        <f t="shared" si="75"/>
        <v>0</v>
      </c>
      <c r="Y141" s="43">
        <f t="shared" si="76"/>
        <v>0</v>
      </c>
      <c r="Z141" s="43">
        <f t="shared" si="77"/>
        <v>0</v>
      </c>
      <c r="AA141" s="43">
        <f t="shared" si="78"/>
        <v>0</v>
      </c>
      <c r="AB141" s="43">
        <f t="shared" si="79"/>
        <v>0</v>
      </c>
      <c r="AC141" s="43">
        <f t="shared" si="80"/>
        <v>0</v>
      </c>
      <c r="AD141" s="43">
        <f t="shared" si="81"/>
        <v>0</v>
      </c>
      <c r="AE141" s="43">
        <f t="shared" si="82"/>
        <v>0</v>
      </c>
      <c r="AF141" s="43">
        <f t="shared" si="83"/>
        <v>0</v>
      </c>
      <c r="AG141" s="43">
        <f t="shared" si="84"/>
        <v>0</v>
      </c>
      <c r="AH141" s="43">
        <f t="shared" si="85"/>
        <v>0</v>
      </c>
      <c r="AI141" s="43">
        <f t="shared" si="86"/>
        <v>0</v>
      </c>
      <c r="AJ141" s="43">
        <f t="shared" si="87"/>
        <v>0</v>
      </c>
      <c r="AK141" s="43">
        <f t="shared" si="88"/>
        <v>0</v>
      </c>
      <c r="AL141" s="43">
        <f t="shared" si="89"/>
        <v>0</v>
      </c>
    </row>
    <row r="142" spans="1:38" ht="12.75">
      <c r="A142" t="s">
        <v>477</v>
      </c>
      <c r="B142" s="40" t="s">
        <v>496</v>
      </c>
      <c r="C142"/>
      <c r="D142" s="20">
        <v>29519114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W142" s="43">
        <f t="shared" si="74"/>
        <v>0</v>
      </c>
      <c r="X142" s="43">
        <f t="shared" si="75"/>
        <v>0</v>
      </c>
      <c r="Y142" s="43">
        <f t="shared" si="76"/>
        <v>0</v>
      </c>
      <c r="Z142" s="43">
        <f t="shared" si="77"/>
        <v>0</v>
      </c>
      <c r="AA142" s="43">
        <f t="shared" si="78"/>
        <v>0</v>
      </c>
      <c r="AB142" s="43">
        <f t="shared" si="79"/>
        <v>0</v>
      </c>
      <c r="AC142" s="43">
        <f t="shared" si="80"/>
        <v>0</v>
      </c>
      <c r="AD142" s="43">
        <f t="shared" si="81"/>
        <v>0</v>
      </c>
      <c r="AE142" s="43">
        <f t="shared" si="82"/>
        <v>0</v>
      </c>
      <c r="AF142" s="43">
        <f t="shared" si="83"/>
        <v>0</v>
      </c>
      <c r="AG142" s="43">
        <f t="shared" si="84"/>
        <v>0</v>
      </c>
      <c r="AH142" s="43">
        <f t="shared" si="85"/>
        <v>0</v>
      </c>
      <c r="AI142" s="43">
        <f t="shared" si="86"/>
        <v>0</v>
      </c>
      <c r="AJ142" s="43">
        <f t="shared" si="87"/>
        <v>0</v>
      </c>
      <c r="AK142" s="43">
        <f t="shared" si="88"/>
        <v>0</v>
      </c>
      <c r="AL142" s="43">
        <f t="shared" si="89"/>
        <v>0</v>
      </c>
    </row>
    <row r="143" spans="1:38" ht="12.75">
      <c r="A143" t="s">
        <v>478</v>
      </c>
      <c r="B143" s="40" t="s">
        <v>496</v>
      </c>
      <c r="C143"/>
      <c r="D143" s="20">
        <v>167762049</v>
      </c>
      <c r="E143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W143" s="43">
        <f t="shared" si="74"/>
        <v>0</v>
      </c>
      <c r="X143" s="43">
        <f t="shared" si="75"/>
        <v>0</v>
      </c>
      <c r="Y143" s="43">
        <f t="shared" si="76"/>
        <v>0</v>
      </c>
      <c r="Z143" s="43">
        <f t="shared" si="77"/>
        <v>0</v>
      </c>
      <c r="AA143" s="43">
        <f t="shared" si="78"/>
        <v>0</v>
      </c>
      <c r="AB143" s="43">
        <f t="shared" si="79"/>
        <v>0</v>
      </c>
      <c r="AC143" s="43">
        <f t="shared" si="80"/>
        <v>0</v>
      </c>
      <c r="AD143" s="43">
        <f t="shared" si="81"/>
        <v>0</v>
      </c>
      <c r="AE143" s="43">
        <f t="shared" si="82"/>
        <v>0</v>
      </c>
      <c r="AF143" s="43">
        <f t="shared" si="83"/>
        <v>0</v>
      </c>
      <c r="AG143" s="43">
        <f t="shared" si="84"/>
        <v>0</v>
      </c>
      <c r="AH143" s="43">
        <f t="shared" si="85"/>
        <v>0</v>
      </c>
      <c r="AI143" s="43">
        <f t="shared" si="86"/>
        <v>0</v>
      </c>
      <c r="AJ143" s="43">
        <f t="shared" si="87"/>
        <v>0</v>
      </c>
      <c r="AK143" s="43">
        <f t="shared" si="88"/>
        <v>0</v>
      </c>
      <c r="AL143" s="43">
        <f t="shared" si="89"/>
        <v>0</v>
      </c>
    </row>
    <row r="144" spans="1:38" ht="12.75">
      <c r="A144" t="s">
        <v>479</v>
      </c>
      <c r="B144" s="40" t="s">
        <v>496</v>
      </c>
      <c r="C144"/>
      <c r="D144" s="20">
        <v>2968586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W144" s="43">
        <f t="shared" si="74"/>
        <v>0</v>
      </c>
      <c r="X144" s="43">
        <f t="shared" si="75"/>
        <v>0</v>
      </c>
      <c r="Y144" s="43">
        <f t="shared" si="76"/>
        <v>0</v>
      </c>
      <c r="Z144" s="43">
        <f t="shared" si="77"/>
        <v>0</v>
      </c>
      <c r="AA144" s="43">
        <f t="shared" si="78"/>
        <v>0</v>
      </c>
      <c r="AB144" s="43">
        <f t="shared" si="79"/>
        <v>0</v>
      </c>
      <c r="AC144" s="43">
        <f t="shared" si="80"/>
        <v>0</v>
      </c>
      <c r="AD144" s="43">
        <f t="shared" si="81"/>
        <v>0</v>
      </c>
      <c r="AE144" s="43">
        <f t="shared" si="82"/>
        <v>0</v>
      </c>
      <c r="AF144" s="43">
        <f t="shared" si="83"/>
        <v>0</v>
      </c>
      <c r="AG144" s="43">
        <f t="shared" si="84"/>
        <v>0</v>
      </c>
      <c r="AH144" s="43">
        <f t="shared" si="85"/>
        <v>0</v>
      </c>
      <c r="AI144" s="43">
        <f t="shared" si="86"/>
        <v>0</v>
      </c>
      <c r="AJ144" s="43">
        <f t="shared" si="87"/>
        <v>0</v>
      </c>
      <c r="AK144" s="43">
        <f t="shared" si="88"/>
        <v>0</v>
      </c>
      <c r="AL144" s="43">
        <f t="shared" si="89"/>
        <v>0</v>
      </c>
    </row>
    <row r="145" spans="1:38" ht="12.75">
      <c r="A145" t="s">
        <v>480</v>
      </c>
      <c r="B145" s="40" t="s">
        <v>496</v>
      </c>
      <c r="C145"/>
      <c r="D145" s="20">
        <v>3845127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W145" s="43">
        <f t="shared" si="74"/>
        <v>0</v>
      </c>
      <c r="X145" s="43">
        <f t="shared" si="75"/>
        <v>0</v>
      </c>
      <c r="Y145" s="43">
        <f t="shared" si="76"/>
        <v>0</v>
      </c>
      <c r="Z145" s="43">
        <f t="shared" si="77"/>
        <v>0</v>
      </c>
      <c r="AA145" s="43">
        <f t="shared" si="78"/>
        <v>0</v>
      </c>
      <c r="AB145" s="43">
        <f t="shared" si="79"/>
        <v>0</v>
      </c>
      <c r="AC145" s="43">
        <f t="shared" si="80"/>
        <v>0</v>
      </c>
      <c r="AD145" s="43">
        <f t="shared" si="81"/>
        <v>0</v>
      </c>
      <c r="AE145" s="43">
        <f t="shared" si="82"/>
        <v>0</v>
      </c>
      <c r="AF145" s="43">
        <f t="shared" si="83"/>
        <v>0</v>
      </c>
      <c r="AG145" s="43">
        <f t="shared" si="84"/>
        <v>0</v>
      </c>
      <c r="AH145" s="43">
        <f t="shared" si="85"/>
        <v>0</v>
      </c>
      <c r="AI145" s="43">
        <f t="shared" si="86"/>
        <v>0</v>
      </c>
      <c r="AJ145" s="43">
        <f t="shared" si="87"/>
        <v>0</v>
      </c>
      <c r="AK145" s="43">
        <f t="shared" si="88"/>
        <v>0</v>
      </c>
      <c r="AL145" s="43">
        <f t="shared" si="89"/>
        <v>0</v>
      </c>
    </row>
    <row r="146" spans="1:38" ht="12.75">
      <c r="A146" t="s">
        <v>481</v>
      </c>
      <c r="B146" s="40" t="s">
        <v>496</v>
      </c>
      <c r="C146"/>
      <c r="D146" s="20">
        <v>718306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W146" s="43">
        <f t="shared" si="74"/>
        <v>0</v>
      </c>
      <c r="X146" s="43">
        <f t="shared" si="75"/>
        <v>0</v>
      </c>
      <c r="Y146" s="43">
        <f t="shared" si="76"/>
        <v>0</v>
      </c>
      <c r="Z146" s="43">
        <f t="shared" si="77"/>
        <v>0</v>
      </c>
      <c r="AA146" s="43">
        <f t="shared" si="78"/>
        <v>0</v>
      </c>
      <c r="AB146" s="43">
        <f t="shared" si="79"/>
        <v>0</v>
      </c>
      <c r="AC146" s="43">
        <f t="shared" si="80"/>
        <v>0</v>
      </c>
      <c r="AD146" s="43">
        <f t="shared" si="81"/>
        <v>0</v>
      </c>
      <c r="AE146" s="43">
        <f t="shared" si="82"/>
        <v>0</v>
      </c>
      <c r="AF146" s="43">
        <f t="shared" si="83"/>
        <v>0</v>
      </c>
      <c r="AG146" s="43">
        <f t="shared" si="84"/>
        <v>0</v>
      </c>
      <c r="AH146" s="43">
        <f t="shared" si="85"/>
        <v>0</v>
      </c>
      <c r="AI146" s="43">
        <f t="shared" si="86"/>
        <v>0</v>
      </c>
      <c r="AJ146" s="43">
        <f t="shared" si="87"/>
        <v>0</v>
      </c>
      <c r="AK146" s="43">
        <f t="shared" si="88"/>
        <v>0</v>
      </c>
      <c r="AL146" s="43">
        <f t="shared" si="89"/>
        <v>0</v>
      </c>
    </row>
    <row r="147" spans="1:38" ht="12.75">
      <c r="A147" t="s">
        <v>37</v>
      </c>
      <c r="B147" s="40" t="s">
        <v>496</v>
      </c>
      <c r="C147"/>
      <c r="D147" s="20">
        <v>792604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W147" s="43">
        <f t="shared" si="74"/>
        <v>0</v>
      </c>
      <c r="X147" s="43">
        <f t="shared" si="75"/>
        <v>0</v>
      </c>
      <c r="Y147" s="43">
        <f t="shared" si="76"/>
        <v>0</v>
      </c>
      <c r="Z147" s="43">
        <f t="shared" si="77"/>
        <v>0</v>
      </c>
      <c r="AA147" s="43">
        <f t="shared" si="78"/>
        <v>0</v>
      </c>
      <c r="AB147" s="43">
        <f t="shared" si="79"/>
        <v>0</v>
      </c>
      <c r="AC147" s="43">
        <f t="shared" si="80"/>
        <v>0</v>
      </c>
      <c r="AD147" s="43">
        <f t="shared" si="81"/>
        <v>0</v>
      </c>
      <c r="AE147" s="43">
        <f t="shared" si="82"/>
        <v>0</v>
      </c>
      <c r="AF147" s="43">
        <f t="shared" si="83"/>
        <v>0</v>
      </c>
      <c r="AG147" s="43">
        <f t="shared" si="84"/>
        <v>0</v>
      </c>
      <c r="AH147" s="43">
        <f t="shared" si="85"/>
        <v>0</v>
      </c>
      <c r="AI147" s="43">
        <f t="shared" si="86"/>
        <v>0</v>
      </c>
      <c r="AJ147" s="43">
        <f t="shared" si="87"/>
        <v>0</v>
      </c>
      <c r="AK147" s="43">
        <f t="shared" si="88"/>
        <v>0</v>
      </c>
      <c r="AL147" s="43">
        <f t="shared" si="89"/>
        <v>0</v>
      </c>
    </row>
    <row r="148" spans="1:38" ht="12.75">
      <c r="A148" t="s">
        <v>482</v>
      </c>
      <c r="B148" s="40" t="s">
        <v>496</v>
      </c>
      <c r="C148"/>
      <c r="D148" s="20">
        <v>4630841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W148" s="43">
        <f t="shared" si="74"/>
        <v>0</v>
      </c>
      <c r="X148" s="43">
        <f t="shared" si="75"/>
        <v>0</v>
      </c>
      <c r="Y148" s="43">
        <f t="shared" si="76"/>
        <v>0</v>
      </c>
      <c r="Z148" s="43">
        <f t="shared" si="77"/>
        <v>0</v>
      </c>
      <c r="AA148" s="43">
        <f t="shared" si="78"/>
        <v>0</v>
      </c>
      <c r="AB148" s="43">
        <f t="shared" si="79"/>
        <v>0</v>
      </c>
      <c r="AC148" s="43">
        <f t="shared" si="80"/>
        <v>0</v>
      </c>
      <c r="AD148" s="43">
        <f t="shared" si="81"/>
        <v>0</v>
      </c>
      <c r="AE148" s="43">
        <f t="shared" si="82"/>
        <v>0</v>
      </c>
      <c r="AF148" s="43">
        <f t="shared" si="83"/>
        <v>0</v>
      </c>
      <c r="AG148" s="43">
        <f t="shared" si="84"/>
        <v>0</v>
      </c>
      <c r="AH148" s="43">
        <f t="shared" si="85"/>
        <v>0</v>
      </c>
      <c r="AI148" s="43">
        <f t="shared" si="86"/>
        <v>0</v>
      </c>
      <c r="AJ148" s="43">
        <f t="shared" si="87"/>
        <v>0</v>
      </c>
      <c r="AK148" s="43">
        <f t="shared" si="88"/>
        <v>0</v>
      </c>
      <c r="AL148" s="43">
        <f t="shared" si="89"/>
        <v>0</v>
      </c>
    </row>
    <row r="149" spans="1:38" ht="12.75">
      <c r="A149" t="s">
        <v>483</v>
      </c>
      <c r="B149" s="40" t="s">
        <v>496</v>
      </c>
      <c r="C149"/>
      <c r="D149" s="20">
        <v>28221181</v>
      </c>
      <c r="E149">
        <v>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W149" s="43">
        <f t="shared" si="74"/>
        <v>0</v>
      </c>
      <c r="X149" s="43">
        <f t="shared" si="75"/>
        <v>0</v>
      </c>
      <c r="Y149" s="43">
        <f t="shared" si="76"/>
        <v>0</v>
      </c>
      <c r="Z149" s="43">
        <f t="shared" si="77"/>
        <v>0</v>
      </c>
      <c r="AA149" s="43">
        <f t="shared" si="78"/>
        <v>0</v>
      </c>
      <c r="AB149" s="43">
        <f t="shared" si="79"/>
        <v>0</v>
      </c>
      <c r="AC149" s="43">
        <f t="shared" si="80"/>
        <v>0</v>
      </c>
      <c r="AD149" s="43">
        <f t="shared" si="81"/>
        <v>0</v>
      </c>
      <c r="AE149" s="43">
        <f t="shared" si="82"/>
        <v>0</v>
      </c>
      <c r="AF149" s="43">
        <f t="shared" si="83"/>
        <v>0</v>
      </c>
      <c r="AG149" s="43">
        <f t="shared" si="84"/>
        <v>0</v>
      </c>
      <c r="AH149" s="43">
        <f t="shared" si="85"/>
        <v>0</v>
      </c>
      <c r="AI149" s="43">
        <f t="shared" si="86"/>
        <v>0</v>
      </c>
      <c r="AJ149" s="43">
        <f t="shared" si="87"/>
        <v>0</v>
      </c>
      <c r="AK149" s="43">
        <f t="shared" si="88"/>
        <v>0</v>
      </c>
      <c r="AL149" s="43">
        <f t="shared" si="89"/>
        <v>0</v>
      </c>
    </row>
    <row r="150" spans="1:38" ht="12.75">
      <c r="A150" t="s">
        <v>484</v>
      </c>
      <c r="B150" s="40" t="s">
        <v>496</v>
      </c>
      <c r="C150"/>
      <c r="D150" s="20">
        <v>70472846</v>
      </c>
      <c r="E150">
        <f>44+11+5</f>
        <v>60</v>
      </c>
      <c r="F150">
        <f>44+10+4</f>
        <v>58</v>
      </c>
      <c r="G150"/>
      <c r="H150">
        <f>44+11+5</f>
        <v>60</v>
      </c>
      <c r="I150">
        <f>9+3+2</f>
        <v>14</v>
      </c>
      <c r="J150">
        <v>44</v>
      </c>
      <c r="K150"/>
      <c r="L150">
        <f>44+11+5</f>
        <v>60</v>
      </c>
      <c r="M150"/>
      <c r="N150">
        <v>28</v>
      </c>
      <c r="O150">
        <f>21+8+3</f>
        <v>32</v>
      </c>
      <c r="P150"/>
      <c r="Q150"/>
      <c r="R150">
        <f>6+1</f>
        <v>7</v>
      </c>
      <c r="S150">
        <v>4</v>
      </c>
      <c r="W150" s="43">
        <f t="shared" si="74"/>
        <v>0.823012029342479</v>
      </c>
      <c r="X150" s="43">
        <f t="shared" si="75"/>
        <v>0</v>
      </c>
      <c r="Y150" s="43">
        <f t="shared" si="76"/>
        <v>0.8513917544922196</v>
      </c>
      <c r="Z150" s="43">
        <f t="shared" si="77"/>
        <v>0.19865807604818456</v>
      </c>
      <c r="AA150" s="43">
        <f t="shared" si="78"/>
        <v>0.6243539532942943</v>
      </c>
      <c r="AB150" s="43">
        <f t="shared" si="79"/>
        <v>0</v>
      </c>
      <c r="AC150" s="43">
        <f t="shared" si="80"/>
        <v>0.8513917544922196</v>
      </c>
      <c r="AD150" s="43">
        <f t="shared" si="81"/>
        <v>0</v>
      </c>
      <c r="AE150" s="43">
        <f t="shared" si="82"/>
        <v>0.3973161520963691</v>
      </c>
      <c r="AF150" s="43">
        <f t="shared" si="83"/>
        <v>0.45407560239585043</v>
      </c>
      <c r="AG150" s="43">
        <f t="shared" si="84"/>
        <v>0</v>
      </c>
      <c r="AH150" s="43">
        <f t="shared" si="85"/>
        <v>0</v>
      </c>
      <c r="AI150" s="43">
        <f t="shared" si="86"/>
        <v>0.09932903802409228</v>
      </c>
      <c r="AJ150" s="43">
        <f t="shared" si="87"/>
        <v>0.056759450299481304</v>
      </c>
      <c r="AK150" s="43">
        <f t="shared" si="88"/>
        <v>0</v>
      </c>
      <c r="AL150" s="43">
        <f t="shared" si="89"/>
        <v>0</v>
      </c>
    </row>
    <row r="151" spans="1:38" ht="12.75">
      <c r="A151" t="s">
        <v>485</v>
      </c>
      <c r="B151" s="40" t="s">
        <v>496</v>
      </c>
      <c r="C151"/>
      <c r="D151" s="20">
        <v>7112359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W151" s="43">
        <f t="shared" si="74"/>
        <v>0</v>
      </c>
      <c r="X151" s="43">
        <f t="shared" si="75"/>
        <v>0</v>
      </c>
      <c r="Y151" s="43">
        <f t="shared" si="76"/>
        <v>0</v>
      </c>
      <c r="Z151" s="43">
        <f t="shared" si="77"/>
        <v>0</v>
      </c>
      <c r="AA151" s="43">
        <f t="shared" si="78"/>
        <v>0</v>
      </c>
      <c r="AB151" s="43">
        <f t="shared" si="79"/>
        <v>0</v>
      </c>
      <c r="AC151" s="43">
        <f t="shared" si="80"/>
        <v>0</v>
      </c>
      <c r="AD151" s="43">
        <f t="shared" si="81"/>
        <v>0</v>
      </c>
      <c r="AE151" s="43">
        <f t="shared" si="82"/>
        <v>0</v>
      </c>
      <c r="AF151" s="43">
        <f t="shared" si="83"/>
        <v>0</v>
      </c>
      <c r="AG151" s="43">
        <f t="shared" si="84"/>
        <v>0</v>
      </c>
      <c r="AH151" s="43">
        <f t="shared" si="85"/>
        <v>0</v>
      </c>
      <c r="AI151" s="43">
        <f t="shared" si="86"/>
        <v>0</v>
      </c>
      <c r="AJ151" s="43">
        <f t="shared" si="87"/>
        <v>0</v>
      </c>
      <c r="AK151" s="43">
        <f t="shared" si="88"/>
        <v>0</v>
      </c>
      <c r="AL151" s="43">
        <f t="shared" si="89"/>
        <v>0</v>
      </c>
    </row>
    <row r="152" spans="1:38" ht="12.75">
      <c r="A152" t="s">
        <v>486</v>
      </c>
      <c r="B152" s="40" t="s">
        <v>496</v>
      </c>
      <c r="C152"/>
      <c r="D152" s="20">
        <v>6198677</v>
      </c>
      <c r="E152">
        <v>4</v>
      </c>
      <c r="F152"/>
      <c r="G152"/>
      <c r="H152"/>
      <c r="I152"/>
      <c r="J152"/>
      <c r="K152">
        <v>4</v>
      </c>
      <c r="L152"/>
      <c r="M152"/>
      <c r="N152"/>
      <c r="O152"/>
      <c r="P152"/>
      <c r="Q152"/>
      <c r="R152"/>
      <c r="S152"/>
      <c r="W152" s="43">
        <f t="shared" si="74"/>
        <v>0</v>
      </c>
      <c r="X152" s="43">
        <f t="shared" si="75"/>
        <v>0</v>
      </c>
      <c r="Y152" s="43">
        <f t="shared" si="76"/>
        <v>0</v>
      </c>
      <c r="Z152" s="43">
        <f t="shared" si="77"/>
        <v>0</v>
      </c>
      <c r="AA152" s="43">
        <f t="shared" si="78"/>
        <v>0</v>
      </c>
      <c r="AB152" s="43">
        <f t="shared" si="79"/>
        <v>0.6452989888003521</v>
      </c>
      <c r="AC152" s="43">
        <f t="shared" si="80"/>
        <v>0</v>
      </c>
      <c r="AD152" s="43">
        <f t="shared" si="81"/>
        <v>0</v>
      </c>
      <c r="AE152" s="43">
        <f t="shared" si="82"/>
        <v>0</v>
      </c>
      <c r="AF152" s="43">
        <f t="shared" si="83"/>
        <v>0</v>
      </c>
      <c r="AG152" s="43">
        <f t="shared" si="84"/>
        <v>0</v>
      </c>
      <c r="AH152" s="43">
        <f t="shared" si="85"/>
        <v>0</v>
      </c>
      <c r="AI152" s="43">
        <f t="shared" si="86"/>
        <v>0</v>
      </c>
      <c r="AJ152" s="43">
        <f t="shared" si="87"/>
        <v>0</v>
      </c>
      <c r="AK152" s="43">
        <f t="shared" si="88"/>
        <v>0</v>
      </c>
      <c r="AL152" s="43">
        <f t="shared" si="89"/>
        <v>0</v>
      </c>
    </row>
    <row r="153" spans="1:38" ht="12.75">
      <c r="A153" t="s">
        <v>487</v>
      </c>
      <c r="B153" s="40" t="s">
        <v>496</v>
      </c>
      <c r="C153"/>
      <c r="D153" s="20">
        <v>2596561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W153" s="43">
        <f t="shared" si="74"/>
        <v>0</v>
      </c>
      <c r="X153" s="43">
        <f t="shared" si="75"/>
        <v>0</v>
      </c>
      <c r="Y153" s="43">
        <f t="shared" si="76"/>
        <v>0</v>
      </c>
      <c r="Z153" s="43">
        <f t="shared" si="77"/>
        <v>0</v>
      </c>
      <c r="AA153" s="43">
        <f t="shared" si="78"/>
        <v>0</v>
      </c>
      <c r="AB153" s="43">
        <f t="shared" si="79"/>
        <v>0</v>
      </c>
      <c r="AC153" s="43">
        <f t="shared" si="80"/>
        <v>0</v>
      </c>
      <c r="AD153" s="43">
        <f t="shared" si="81"/>
        <v>0</v>
      </c>
      <c r="AE153" s="43">
        <f t="shared" si="82"/>
        <v>0</v>
      </c>
      <c r="AF153" s="43">
        <f t="shared" si="83"/>
        <v>0</v>
      </c>
      <c r="AG153" s="43">
        <f t="shared" si="84"/>
        <v>0</v>
      </c>
      <c r="AH153" s="43">
        <f t="shared" si="85"/>
        <v>0</v>
      </c>
      <c r="AI153" s="43">
        <f t="shared" si="86"/>
        <v>0</v>
      </c>
      <c r="AJ153" s="43">
        <f t="shared" si="87"/>
        <v>0</v>
      </c>
      <c r="AK153" s="43">
        <f t="shared" si="88"/>
        <v>0</v>
      </c>
      <c r="AL153" s="43">
        <f t="shared" si="89"/>
        <v>0</v>
      </c>
    </row>
    <row r="154" spans="1:38" ht="12.75">
      <c r="A154" t="s">
        <v>488</v>
      </c>
      <c r="B154" s="40" t="s">
        <v>496</v>
      </c>
      <c r="C154"/>
      <c r="D154" s="20">
        <v>3971941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W154" s="43">
        <f t="shared" si="74"/>
        <v>0</v>
      </c>
      <c r="X154" s="43">
        <f t="shared" si="75"/>
        <v>0</v>
      </c>
      <c r="Y154" s="43">
        <f t="shared" si="76"/>
        <v>0</v>
      </c>
      <c r="Z154" s="43">
        <f t="shared" si="77"/>
        <v>0</v>
      </c>
      <c r="AA154" s="43">
        <f t="shared" si="78"/>
        <v>0</v>
      </c>
      <c r="AB154" s="43">
        <f t="shared" si="79"/>
        <v>0</v>
      </c>
      <c r="AC154" s="43">
        <f t="shared" si="80"/>
        <v>0</v>
      </c>
      <c r="AD154" s="43">
        <f t="shared" si="81"/>
        <v>0</v>
      </c>
      <c r="AE154" s="43">
        <f t="shared" si="82"/>
        <v>0</v>
      </c>
      <c r="AF154" s="43">
        <f t="shared" si="83"/>
        <v>0</v>
      </c>
      <c r="AG154" s="43">
        <f t="shared" si="84"/>
        <v>0</v>
      </c>
      <c r="AH154" s="43">
        <f t="shared" si="85"/>
        <v>0</v>
      </c>
      <c r="AI154" s="43">
        <f t="shared" si="86"/>
        <v>0</v>
      </c>
      <c r="AJ154" s="43">
        <f t="shared" si="87"/>
        <v>0</v>
      </c>
      <c r="AK154" s="43">
        <f t="shared" si="88"/>
        <v>0</v>
      </c>
      <c r="AL154" s="43">
        <f t="shared" si="89"/>
        <v>0</v>
      </c>
    </row>
    <row r="155" spans="1:38" ht="12.75">
      <c r="A155" t="s">
        <v>489</v>
      </c>
      <c r="B155" s="40" t="s">
        <v>496</v>
      </c>
      <c r="C155"/>
      <c r="D155" s="20">
        <v>3311640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W155" s="43">
        <f t="shared" si="74"/>
        <v>0</v>
      </c>
      <c r="X155" s="43">
        <f t="shared" si="75"/>
        <v>0</v>
      </c>
      <c r="Y155" s="43">
        <f t="shared" si="76"/>
        <v>0</v>
      </c>
      <c r="Z155" s="43">
        <f t="shared" si="77"/>
        <v>0</v>
      </c>
      <c r="AA155" s="43">
        <f t="shared" si="78"/>
        <v>0</v>
      </c>
      <c r="AB155" s="43">
        <f t="shared" si="79"/>
        <v>0</v>
      </c>
      <c r="AC155" s="43">
        <f t="shared" si="80"/>
        <v>0</v>
      </c>
      <c r="AD155" s="43">
        <f t="shared" si="81"/>
        <v>0</v>
      </c>
      <c r="AE155" s="43">
        <f t="shared" si="82"/>
        <v>0</v>
      </c>
      <c r="AF155" s="43">
        <f t="shared" si="83"/>
        <v>0</v>
      </c>
      <c r="AG155" s="43">
        <f t="shared" si="84"/>
        <v>0</v>
      </c>
      <c r="AH155" s="43">
        <f t="shared" si="85"/>
        <v>0</v>
      </c>
      <c r="AI155" s="43">
        <f t="shared" si="86"/>
        <v>0</v>
      </c>
      <c r="AJ155" s="43">
        <f t="shared" si="87"/>
        <v>0</v>
      </c>
      <c r="AK155" s="43">
        <f t="shared" si="88"/>
        <v>0</v>
      </c>
      <c r="AL155" s="43">
        <f t="shared" si="89"/>
        <v>0</v>
      </c>
    </row>
    <row r="156" spans="1:38" ht="12.75">
      <c r="A156" t="s">
        <v>490</v>
      </c>
      <c r="B156" s="40" t="s">
        <v>496</v>
      </c>
      <c r="C156"/>
      <c r="D156" s="20">
        <v>4277000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W156" s="43">
        <f t="shared" si="74"/>
        <v>0</v>
      </c>
      <c r="X156" s="43">
        <f t="shared" si="75"/>
        <v>0</v>
      </c>
      <c r="Y156" s="43">
        <f t="shared" si="76"/>
        <v>0</v>
      </c>
      <c r="Z156" s="43">
        <f t="shared" si="77"/>
        <v>0</v>
      </c>
      <c r="AA156" s="43">
        <f t="shared" si="78"/>
        <v>0</v>
      </c>
      <c r="AB156" s="43">
        <f t="shared" si="79"/>
        <v>0</v>
      </c>
      <c r="AC156" s="43">
        <f t="shared" si="80"/>
        <v>0</v>
      </c>
      <c r="AD156" s="43">
        <f t="shared" si="81"/>
        <v>0</v>
      </c>
      <c r="AE156" s="43">
        <f t="shared" si="82"/>
        <v>0</v>
      </c>
      <c r="AF156" s="43">
        <f t="shared" si="83"/>
        <v>0</v>
      </c>
      <c r="AG156" s="43">
        <f t="shared" si="84"/>
        <v>0</v>
      </c>
      <c r="AH156" s="43">
        <f t="shared" si="85"/>
        <v>0</v>
      </c>
      <c r="AI156" s="43">
        <f t="shared" si="86"/>
        <v>0</v>
      </c>
      <c r="AJ156" s="43">
        <f t="shared" si="87"/>
        <v>0</v>
      </c>
      <c r="AK156" s="43">
        <f t="shared" si="88"/>
        <v>0</v>
      </c>
      <c r="AL156" s="43">
        <f t="shared" si="89"/>
        <v>0</v>
      </c>
    </row>
    <row r="157" spans="1:38" ht="12.75">
      <c r="A157" t="s">
        <v>491</v>
      </c>
      <c r="B157" s="40" t="s">
        <v>496</v>
      </c>
      <c r="C157"/>
      <c r="D157" s="20">
        <v>928635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W157" s="43">
        <f t="shared" si="74"/>
        <v>0</v>
      </c>
      <c r="X157" s="43">
        <f t="shared" si="75"/>
        <v>0</v>
      </c>
      <c r="Y157" s="43">
        <f t="shared" si="76"/>
        <v>0</v>
      </c>
      <c r="Z157" s="43">
        <f t="shared" si="77"/>
        <v>0</v>
      </c>
      <c r="AA157" s="43">
        <f t="shared" si="78"/>
        <v>0</v>
      </c>
      <c r="AB157" s="43">
        <f t="shared" si="79"/>
        <v>0</v>
      </c>
      <c r="AC157" s="43">
        <f t="shared" si="80"/>
        <v>0</v>
      </c>
      <c r="AD157" s="43">
        <f t="shared" si="81"/>
        <v>0</v>
      </c>
      <c r="AE157" s="43">
        <f t="shared" si="82"/>
        <v>0</v>
      </c>
      <c r="AF157" s="43">
        <f t="shared" si="83"/>
        <v>0</v>
      </c>
      <c r="AG157" s="43">
        <f t="shared" si="84"/>
        <v>0</v>
      </c>
      <c r="AH157" s="43">
        <f t="shared" si="85"/>
        <v>0</v>
      </c>
      <c r="AI157" s="43">
        <f t="shared" si="86"/>
        <v>0</v>
      </c>
      <c r="AJ157" s="43">
        <f t="shared" si="87"/>
        <v>0</v>
      </c>
      <c r="AK157" s="43">
        <f t="shared" si="88"/>
        <v>0</v>
      </c>
      <c r="AL157" s="43">
        <f t="shared" si="89"/>
        <v>0</v>
      </c>
    </row>
    <row r="158" spans="1:38" ht="12.75">
      <c r="A158" t="s">
        <v>492</v>
      </c>
      <c r="B158" s="40" t="s">
        <v>496</v>
      </c>
      <c r="C158"/>
      <c r="D158" s="20">
        <v>23513330</v>
      </c>
      <c r="E15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W158" s="43">
        <f t="shared" si="74"/>
        <v>0</v>
      </c>
      <c r="X158" s="43">
        <f t="shared" si="75"/>
        <v>0</v>
      </c>
      <c r="Y158" s="43">
        <f t="shared" si="76"/>
        <v>0</v>
      </c>
      <c r="Z158" s="43">
        <f t="shared" si="77"/>
        <v>0</v>
      </c>
      <c r="AA158" s="43">
        <f t="shared" si="78"/>
        <v>0</v>
      </c>
      <c r="AB158" s="43">
        <f t="shared" si="79"/>
        <v>0</v>
      </c>
      <c r="AC158" s="43">
        <f t="shared" si="80"/>
        <v>0</v>
      </c>
      <c r="AD158" s="43">
        <f t="shared" si="81"/>
        <v>0</v>
      </c>
      <c r="AE158" s="43">
        <f t="shared" si="82"/>
        <v>0</v>
      </c>
      <c r="AF158" s="43">
        <f t="shared" si="83"/>
        <v>0</v>
      </c>
      <c r="AG158" s="43">
        <f t="shared" si="84"/>
        <v>0</v>
      </c>
      <c r="AH158" s="43">
        <f t="shared" si="85"/>
        <v>0</v>
      </c>
      <c r="AI158" s="43">
        <f t="shared" si="86"/>
        <v>0</v>
      </c>
      <c r="AJ158" s="43">
        <f t="shared" si="87"/>
        <v>0</v>
      </c>
      <c r="AK158" s="43">
        <f t="shared" si="88"/>
        <v>0</v>
      </c>
      <c r="AL158" s="43">
        <f t="shared" si="89"/>
        <v>0</v>
      </c>
    </row>
    <row r="159" spans="1:38" ht="12.75">
      <c r="A159" t="s">
        <v>493</v>
      </c>
      <c r="B159" s="40" t="s">
        <v>496</v>
      </c>
      <c r="C159"/>
      <c r="D159" s="20">
        <v>19747586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W159" s="43">
        <f t="shared" si="74"/>
        <v>0</v>
      </c>
      <c r="X159" s="43">
        <f t="shared" si="75"/>
        <v>0</v>
      </c>
      <c r="Y159" s="43">
        <f t="shared" si="76"/>
        <v>0</v>
      </c>
      <c r="Z159" s="43">
        <f t="shared" si="77"/>
        <v>0</v>
      </c>
      <c r="AA159" s="43">
        <f t="shared" si="78"/>
        <v>0</v>
      </c>
      <c r="AB159" s="43">
        <f t="shared" si="79"/>
        <v>0</v>
      </c>
      <c r="AC159" s="43">
        <f t="shared" si="80"/>
        <v>0</v>
      </c>
      <c r="AD159" s="43">
        <f t="shared" si="81"/>
        <v>0</v>
      </c>
      <c r="AE159" s="43">
        <f t="shared" si="82"/>
        <v>0</v>
      </c>
      <c r="AF159" s="43">
        <f t="shared" si="83"/>
        <v>0</v>
      </c>
      <c r="AG159" s="43">
        <f t="shared" si="84"/>
        <v>0</v>
      </c>
      <c r="AH159" s="43">
        <f t="shared" si="85"/>
        <v>0</v>
      </c>
      <c r="AI159" s="43">
        <f t="shared" si="86"/>
        <v>0</v>
      </c>
      <c r="AJ159" s="43">
        <f t="shared" si="87"/>
        <v>0</v>
      </c>
      <c r="AK159" s="43">
        <f t="shared" si="88"/>
        <v>0</v>
      </c>
      <c r="AL159" s="43">
        <f t="shared" si="89"/>
        <v>0</v>
      </c>
    </row>
    <row r="160" spans="1:38" ht="12.75">
      <c r="A160" t="s">
        <v>494</v>
      </c>
      <c r="B160" s="40" t="s">
        <v>496</v>
      </c>
      <c r="C160"/>
      <c r="D160" s="20">
        <v>71892807</v>
      </c>
      <c r="E160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W160" s="43">
        <f t="shared" si="74"/>
        <v>0</v>
      </c>
      <c r="X160" s="43">
        <f t="shared" si="75"/>
        <v>0</v>
      </c>
      <c r="Y160" s="43">
        <f t="shared" si="76"/>
        <v>0</v>
      </c>
      <c r="Z160" s="43">
        <f t="shared" si="77"/>
        <v>0</v>
      </c>
      <c r="AA160" s="43">
        <f t="shared" si="78"/>
        <v>0</v>
      </c>
      <c r="AB160" s="43">
        <f t="shared" si="79"/>
        <v>0</v>
      </c>
      <c r="AC160" s="43">
        <f t="shared" si="80"/>
        <v>0</v>
      </c>
      <c r="AD160" s="43">
        <f t="shared" si="81"/>
        <v>0</v>
      </c>
      <c r="AE160" s="43">
        <f t="shared" si="82"/>
        <v>0</v>
      </c>
      <c r="AF160" s="43">
        <f t="shared" si="83"/>
        <v>0</v>
      </c>
      <c r="AG160" s="43">
        <f t="shared" si="84"/>
        <v>0</v>
      </c>
      <c r="AH160" s="43">
        <f t="shared" si="85"/>
        <v>0</v>
      </c>
      <c r="AI160" s="43">
        <f t="shared" si="86"/>
        <v>0</v>
      </c>
      <c r="AJ160" s="43">
        <f t="shared" si="87"/>
        <v>0</v>
      </c>
      <c r="AK160" s="43">
        <f t="shared" si="88"/>
        <v>0</v>
      </c>
      <c r="AL160" s="43">
        <f t="shared" si="89"/>
        <v>0</v>
      </c>
    </row>
    <row r="161" spans="1:38" ht="12.75">
      <c r="A161" t="s">
        <v>495</v>
      </c>
      <c r="B161" s="40" t="s">
        <v>496</v>
      </c>
      <c r="C161"/>
      <c r="D161" s="20">
        <v>4621399</v>
      </c>
      <c r="E161">
        <v>10</v>
      </c>
      <c r="F161">
        <v>10</v>
      </c>
      <c r="G161">
        <v>10</v>
      </c>
      <c r="H161"/>
      <c r="I161">
        <v>10</v>
      </c>
      <c r="J161"/>
      <c r="K161"/>
      <c r="L161">
        <v>10</v>
      </c>
      <c r="M161"/>
      <c r="N161">
        <v>10</v>
      </c>
      <c r="O161">
        <v>10</v>
      </c>
      <c r="P161"/>
      <c r="Q161"/>
      <c r="R161"/>
      <c r="S161"/>
      <c r="W161" s="43">
        <f t="shared" si="74"/>
        <v>2.1638469216789114</v>
      </c>
      <c r="X161" s="43">
        <f t="shared" si="75"/>
        <v>2.1638469216789114</v>
      </c>
      <c r="Y161" s="43">
        <f t="shared" si="76"/>
        <v>0</v>
      </c>
      <c r="Z161" s="43">
        <f t="shared" si="77"/>
        <v>2.1638469216789114</v>
      </c>
      <c r="AA161" s="43">
        <f t="shared" si="78"/>
        <v>0</v>
      </c>
      <c r="AB161" s="43">
        <f t="shared" si="79"/>
        <v>0</v>
      </c>
      <c r="AC161" s="43">
        <f t="shared" si="80"/>
        <v>2.1638469216789114</v>
      </c>
      <c r="AD161" s="43">
        <f t="shared" si="81"/>
        <v>0</v>
      </c>
      <c r="AE161" s="43">
        <f t="shared" si="82"/>
        <v>2.1638469216789114</v>
      </c>
      <c r="AF161" s="43">
        <f t="shared" si="83"/>
        <v>2.1638469216789114</v>
      </c>
      <c r="AG161" s="43">
        <f t="shared" si="84"/>
        <v>0</v>
      </c>
      <c r="AH161" s="43">
        <f t="shared" si="85"/>
        <v>0</v>
      </c>
      <c r="AI161" s="43">
        <f t="shared" si="86"/>
        <v>0</v>
      </c>
      <c r="AJ161" s="43">
        <f t="shared" si="87"/>
        <v>0</v>
      </c>
      <c r="AK161" s="43">
        <f t="shared" si="88"/>
        <v>0</v>
      </c>
      <c r="AL161" s="43">
        <f t="shared" si="89"/>
        <v>0</v>
      </c>
    </row>
    <row r="162" spans="1:38" s="44" customFormat="1" ht="12.75">
      <c r="A162" s="44" t="s">
        <v>130</v>
      </c>
      <c r="B162" s="44" t="s">
        <v>496</v>
      </c>
      <c r="D162" s="47">
        <f>SUM(D138:D161)</f>
        <v>644449760</v>
      </c>
      <c r="E162" s="47">
        <f aca="true" t="shared" si="90" ref="E162:U162">SUM(E138:E161)</f>
        <v>105</v>
      </c>
      <c r="F162" s="47">
        <f t="shared" si="90"/>
        <v>81</v>
      </c>
      <c r="G162" s="47">
        <f t="shared" si="90"/>
        <v>23</v>
      </c>
      <c r="H162" s="47">
        <f t="shared" si="90"/>
        <v>60</v>
      </c>
      <c r="I162" s="47">
        <f t="shared" si="90"/>
        <v>33</v>
      </c>
      <c r="J162" s="47">
        <f t="shared" si="90"/>
        <v>44</v>
      </c>
      <c r="K162" s="47">
        <f t="shared" si="90"/>
        <v>4</v>
      </c>
      <c r="L162" s="47">
        <f t="shared" si="90"/>
        <v>83</v>
      </c>
      <c r="M162" s="47">
        <f t="shared" si="90"/>
        <v>0</v>
      </c>
      <c r="N162" s="47">
        <f t="shared" si="90"/>
        <v>47</v>
      </c>
      <c r="O162" s="47">
        <f t="shared" si="90"/>
        <v>42</v>
      </c>
      <c r="P162" s="47">
        <f t="shared" si="90"/>
        <v>0</v>
      </c>
      <c r="Q162" s="47">
        <f t="shared" si="90"/>
        <v>0</v>
      </c>
      <c r="R162" s="47">
        <f t="shared" si="90"/>
        <v>11</v>
      </c>
      <c r="S162" s="47">
        <f t="shared" si="90"/>
        <v>4</v>
      </c>
      <c r="T162" s="47">
        <f t="shared" si="90"/>
        <v>0</v>
      </c>
      <c r="U162" s="47">
        <f t="shared" si="90"/>
        <v>0</v>
      </c>
      <c r="W162" s="48">
        <f t="shared" si="74"/>
        <v>0.12568861845801602</v>
      </c>
      <c r="X162" s="48">
        <f t="shared" si="75"/>
        <v>0.035689360796720596</v>
      </c>
      <c r="Y162" s="48">
        <f t="shared" si="76"/>
        <v>0.09310268033927113</v>
      </c>
      <c r="Z162" s="48">
        <f t="shared" si="77"/>
        <v>0.05120647418659912</v>
      </c>
      <c r="AA162" s="48">
        <f t="shared" si="78"/>
        <v>0.0682752989154655</v>
      </c>
      <c r="AB162" s="48">
        <f t="shared" si="79"/>
        <v>0.006206845355951409</v>
      </c>
      <c r="AC162" s="48">
        <f t="shared" si="80"/>
        <v>0.12879204113599174</v>
      </c>
      <c r="AD162" s="48">
        <f t="shared" si="81"/>
        <v>0</v>
      </c>
      <c r="AE162" s="48">
        <f t="shared" si="82"/>
        <v>0.07293043293242905</v>
      </c>
      <c r="AF162" s="48">
        <f t="shared" si="83"/>
        <v>0.0651718762374898</v>
      </c>
      <c r="AG162" s="48">
        <f t="shared" si="84"/>
        <v>0</v>
      </c>
      <c r="AH162" s="48">
        <f t="shared" si="85"/>
        <v>0</v>
      </c>
      <c r="AI162" s="48">
        <f t="shared" si="86"/>
        <v>0.017068824728866373</v>
      </c>
      <c r="AJ162" s="48">
        <f t="shared" si="87"/>
        <v>0.006206845355951409</v>
      </c>
      <c r="AK162" s="48">
        <f t="shared" si="88"/>
        <v>0</v>
      </c>
      <c r="AL162" s="48">
        <f t="shared" si="89"/>
        <v>0</v>
      </c>
    </row>
    <row r="163" spans="6:18" ht="12.7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ht="12.7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ht="12.75"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6:18" ht="12.75"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6:18" ht="12.75"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6:18" ht="12.75"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6:18" ht="12.75"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6:18" ht="12.75">
      <c r="F170"/>
      <c r="G170"/>
      <c r="H170"/>
      <c r="I170"/>
      <c r="J170"/>
      <c r="K170"/>
      <c r="L170"/>
      <c r="M170"/>
      <c r="N170"/>
      <c r="O170"/>
      <c r="P170"/>
      <c r="Q170"/>
      <c r="R170"/>
    </row>
  </sheetData>
  <mergeCells count="2">
    <mergeCell ref="F1:Q1"/>
    <mergeCell ref="W1:A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L2" s="5" t="s">
        <v>208</v>
      </c>
      <c r="M2" s="5" t="s">
        <v>207</v>
      </c>
      <c r="N2" s="5" t="s">
        <v>137</v>
      </c>
      <c r="O2" s="5" t="s">
        <v>199</v>
      </c>
      <c r="P2" s="5" t="s">
        <v>110</v>
      </c>
      <c r="Q2" s="5" t="s">
        <v>138</v>
      </c>
      <c r="R2" s="5" t="s">
        <v>130</v>
      </c>
    </row>
    <row r="3" spans="1:18" ht="12.75">
      <c r="A3" s="4" t="s">
        <v>452</v>
      </c>
      <c r="B3" t="s">
        <v>286</v>
      </c>
      <c r="C3" t="s">
        <v>182</v>
      </c>
      <c r="D3" t="s">
        <v>186</v>
      </c>
      <c r="E3" t="s">
        <v>4</v>
      </c>
      <c r="F3" t="s">
        <v>10</v>
      </c>
      <c r="G3" t="s">
        <v>189</v>
      </c>
      <c r="K3" s="4" t="s">
        <v>452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451</v>
      </c>
      <c r="B4" t="s">
        <v>286</v>
      </c>
      <c r="C4" t="s">
        <v>182</v>
      </c>
      <c r="D4" t="s">
        <v>187</v>
      </c>
      <c r="E4" t="s">
        <v>4</v>
      </c>
      <c r="F4" t="s">
        <v>10</v>
      </c>
      <c r="G4" t="s">
        <v>189</v>
      </c>
      <c r="K4" s="4" t="s">
        <v>451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450</v>
      </c>
      <c r="B5" t="s">
        <v>287</v>
      </c>
      <c r="C5" t="s">
        <v>183</v>
      </c>
      <c r="D5" t="s">
        <v>186</v>
      </c>
      <c r="E5" t="s">
        <v>5</v>
      </c>
      <c r="F5" t="s">
        <v>10</v>
      </c>
      <c r="G5" t="s">
        <v>190</v>
      </c>
      <c r="K5" s="4" t="s">
        <v>450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296</v>
      </c>
      <c r="B6" t="s">
        <v>286</v>
      </c>
      <c r="C6" t="s">
        <v>184</v>
      </c>
      <c r="D6" t="s">
        <v>188</v>
      </c>
      <c r="E6" t="s">
        <v>5</v>
      </c>
      <c r="F6" t="s">
        <v>10</v>
      </c>
      <c r="G6" t="s">
        <v>191</v>
      </c>
      <c r="K6" s="4" t="s">
        <v>296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448</v>
      </c>
      <c r="B7" t="s">
        <v>288</v>
      </c>
      <c r="C7" t="s">
        <v>184</v>
      </c>
      <c r="D7" t="s">
        <v>186</v>
      </c>
      <c r="E7" t="s">
        <v>6</v>
      </c>
      <c r="F7" t="s">
        <v>11</v>
      </c>
      <c r="G7" t="s">
        <v>192</v>
      </c>
      <c r="K7" s="4" t="s">
        <v>448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302</v>
      </c>
      <c r="B8" t="s">
        <v>289</v>
      </c>
      <c r="C8" t="s">
        <v>182</v>
      </c>
      <c r="D8" t="s">
        <v>216</v>
      </c>
      <c r="E8" t="s">
        <v>6</v>
      </c>
      <c r="F8" t="s">
        <v>10</v>
      </c>
      <c r="G8" t="s">
        <v>200</v>
      </c>
      <c r="K8" s="4" t="s">
        <v>302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214</v>
      </c>
      <c r="B9" t="s">
        <v>290</v>
      </c>
      <c r="C9" t="s">
        <v>72</v>
      </c>
      <c r="D9" t="s">
        <v>188</v>
      </c>
      <c r="E9" t="s">
        <v>72</v>
      </c>
      <c r="F9" t="s">
        <v>216</v>
      </c>
      <c r="G9" t="s">
        <v>201</v>
      </c>
      <c r="K9" s="4" t="s">
        <v>214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212</v>
      </c>
      <c r="B10" t="s">
        <v>291</v>
      </c>
      <c r="C10" t="s">
        <v>72</v>
      </c>
      <c r="D10" t="s">
        <v>216</v>
      </c>
      <c r="E10" t="s">
        <v>7</v>
      </c>
      <c r="F10" t="s">
        <v>216</v>
      </c>
      <c r="G10" t="s">
        <v>202</v>
      </c>
      <c r="K10" s="4" t="s">
        <v>212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309</v>
      </c>
      <c r="B11" t="s">
        <v>291</v>
      </c>
      <c r="C11" t="s">
        <v>72</v>
      </c>
      <c r="D11" t="s">
        <v>188</v>
      </c>
      <c r="E11" t="s">
        <v>72</v>
      </c>
      <c r="F11" t="s">
        <v>216</v>
      </c>
      <c r="G11" t="s">
        <v>0</v>
      </c>
      <c r="K11" s="4" t="s">
        <v>309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215</v>
      </c>
      <c r="B12" t="s">
        <v>292</v>
      </c>
      <c r="C12" t="s">
        <v>72</v>
      </c>
      <c r="D12" t="s">
        <v>186</v>
      </c>
      <c r="E12" t="s">
        <v>72</v>
      </c>
      <c r="F12" t="s">
        <v>216</v>
      </c>
      <c r="G12" t="s">
        <v>1</v>
      </c>
      <c r="K12" s="4" t="s">
        <v>215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300</v>
      </c>
      <c r="B13" t="s">
        <v>293</v>
      </c>
      <c r="C13" t="s">
        <v>72</v>
      </c>
      <c r="D13" t="s">
        <v>216</v>
      </c>
      <c r="E13" t="s">
        <v>72</v>
      </c>
      <c r="F13" t="s">
        <v>216</v>
      </c>
      <c r="G13" t="s">
        <v>1</v>
      </c>
      <c r="K13" s="4" t="s">
        <v>300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299</v>
      </c>
      <c r="B14" t="s">
        <v>294</v>
      </c>
      <c r="C14" t="s">
        <v>72</v>
      </c>
      <c r="D14" t="s">
        <v>216</v>
      </c>
      <c r="E14" t="s">
        <v>72</v>
      </c>
      <c r="F14" t="s">
        <v>216</v>
      </c>
      <c r="G14" t="s">
        <v>2</v>
      </c>
      <c r="K14" s="4" t="s">
        <v>299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304</v>
      </c>
      <c r="B15" t="s">
        <v>289</v>
      </c>
      <c r="C15" t="s">
        <v>72</v>
      </c>
      <c r="D15" t="s">
        <v>216</v>
      </c>
      <c r="E15" t="s">
        <v>72</v>
      </c>
      <c r="F15" t="s">
        <v>216</v>
      </c>
      <c r="G15" t="s">
        <v>1</v>
      </c>
      <c r="K15" s="4" t="s">
        <v>304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239</v>
      </c>
      <c r="B16" t="s">
        <v>294</v>
      </c>
      <c r="C16" t="s">
        <v>72</v>
      </c>
      <c r="D16" t="s">
        <v>216</v>
      </c>
      <c r="E16" t="s">
        <v>72</v>
      </c>
      <c r="F16" t="s">
        <v>216</v>
      </c>
      <c r="G16" t="s">
        <v>2</v>
      </c>
      <c r="K16" s="4" t="s">
        <v>239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305</v>
      </c>
      <c r="B17" t="s">
        <v>294</v>
      </c>
      <c r="C17" t="s">
        <v>72</v>
      </c>
      <c r="D17" t="s">
        <v>216</v>
      </c>
      <c r="E17" t="s">
        <v>72</v>
      </c>
      <c r="F17" t="s">
        <v>216</v>
      </c>
      <c r="G17" t="s">
        <v>1</v>
      </c>
      <c r="K17" s="4" t="s">
        <v>305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332</v>
      </c>
      <c r="B18" t="s">
        <v>294</v>
      </c>
      <c r="C18" t="s">
        <v>72</v>
      </c>
      <c r="D18" t="s">
        <v>216</v>
      </c>
      <c r="E18" t="s">
        <v>72</v>
      </c>
      <c r="F18" t="s">
        <v>216</v>
      </c>
      <c r="G18" t="s">
        <v>2</v>
      </c>
      <c r="K18" s="4" t="s">
        <v>332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231</v>
      </c>
      <c r="B19" t="s">
        <v>289</v>
      </c>
      <c r="C19" t="s">
        <v>72</v>
      </c>
      <c r="D19" t="s">
        <v>216</v>
      </c>
      <c r="E19" t="s">
        <v>72</v>
      </c>
      <c r="F19" t="s">
        <v>216</v>
      </c>
      <c r="G19" t="s">
        <v>2</v>
      </c>
      <c r="K19" s="4" t="s">
        <v>231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219</v>
      </c>
      <c r="B20" t="s">
        <v>294</v>
      </c>
      <c r="C20" t="s">
        <v>72</v>
      </c>
      <c r="D20" t="s">
        <v>216</v>
      </c>
      <c r="E20" t="s">
        <v>72</v>
      </c>
      <c r="F20" t="s">
        <v>216</v>
      </c>
      <c r="G20" t="s">
        <v>2</v>
      </c>
      <c r="K20" s="4" t="s">
        <v>219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269</v>
      </c>
      <c r="B21" t="s">
        <v>294</v>
      </c>
      <c r="C21" t="s">
        <v>72</v>
      </c>
      <c r="D21" t="s">
        <v>216</v>
      </c>
      <c r="E21" t="s">
        <v>72</v>
      </c>
      <c r="F21" t="s">
        <v>216</v>
      </c>
      <c r="G21" t="s">
        <v>2</v>
      </c>
      <c r="K21" s="4" t="s">
        <v>269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284</v>
      </c>
      <c r="B22" t="s">
        <v>97</v>
      </c>
      <c r="C22" t="s">
        <v>72</v>
      </c>
      <c r="D22" t="s">
        <v>216</v>
      </c>
      <c r="E22" t="s">
        <v>72</v>
      </c>
      <c r="F22" t="s">
        <v>216</v>
      </c>
      <c r="G22" t="s">
        <v>2</v>
      </c>
      <c r="K22" s="4" t="s">
        <v>284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213</v>
      </c>
      <c r="B23" t="s">
        <v>294</v>
      </c>
      <c r="C23" t="s">
        <v>72</v>
      </c>
      <c r="D23" t="s">
        <v>188</v>
      </c>
      <c r="E23" t="s">
        <v>72</v>
      </c>
      <c r="F23" t="s">
        <v>216</v>
      </c>
      <c r="G23" t="s">
        <v>2</v>
      </c>
      <c r="K23" s="4" t="s">
        <v>213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306</v>
      </c>
      <c r="B24" t="s">
        <v>294</v>
      </c>
      <c r="C24" t="s">
        <v>72</v>
      </c>
      <c r="D24" t="s">
        <v>216</v>
      </c>
      <c r="E24" t="s">
        <v>72</v>
      </c>
      <c r="F24" t="s">
        <v>216</v>
      </c>
      <c r="G24" t="s">
        <v>2</v>
      </c>
      <c r="K24" s="4" t="s">
        <v>306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218</v>
      </c>
      <c r="B25" t="s">
        <v>294</v>
      </c>
      <c r="C25" t="s">
        <v>72</v>
      </c>
      <c r="D25" t="s">
        <v>216</v>
      </c>
      <c r="E25" t="s">
        <v>72</v>
      </c>
      <c r="F25" t="s">
        <v>216</v>
      </c>
      <c r="G25" t="s">
        <v>2</v>
      </c>
      <c r="K25" s="4" t="s">
        <v>218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230</v>
      </c>
      <c r="B26" t="s">
        <v>289</v>
      </c>
      <c r="C26" t="s">
        <v>72</v>
      </c>
      <c r="D26" t="s">
        <v>216</v>
      </c>
      <c r="E26" t="s">
        <v>72</v>
      </c>
      <c r="F26" t="s">
        <v>216</v>
      </c>
      <c r="G26" t="s">
        <v>2</v>
      </c>
      <c r="K26" s="4" t="s">
        <v>230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322</v>
      </c>
      <c r="B27" t="s">
        <v>294</v>
      </c>
      <c r="C27" t="s">
        <v>72</v>
      </c>
      <c r="D27" t="s">
        <v>216</v>
      </c>
      <c r="E27" t="s">
        <v>72</v>
      </c>
      <c r="F27" t="s">
        <v>216</v>
      </c>
      <c r="G27" t="s">
        <v>2</v>
      </c>
      <c r="K27" s="4" t="s">
        <v>322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251</v>
      </c>
      <c r="B28" t="s">
        <v>291</v>
      </c>
      <c r="C28" t="s">
        <v>72</v>
      </c>
      <c r="D28" t="s">
        <v>216</v>
      </c>
      <c r="E28" t="s">
        <v>72</v>
      </c>
      <c r="F28" t="s">
        <v>216</v>
      </c>
      <c r="G28" t="s">
        <v>2</v>
      </c>
      <c r="K28" s="4" t="s">
        <v>251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266</v>
      </c>
      <c r="B29" t="s">
        <v>294</v>
      </c>
      <c r="C29" t="s">
        <v>72</v>
      </c>
      <c r="D29" t="s">
        <v>216</v>
      </c>
      <c r="E29" t="s">
        <v>72</v>
      </c>
      <c r="F29" t="s">
        <v>216</v>
      </c>
      <c r="G29" t="s">
        <v>2</v>
      </c>
      <c r="K29" s="4" t="s">
        <v>266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113</v>
      </c>
      <c r="B30" t="s">
        <v>294</v>
      </c>
      <c r="C30" t="s">
        <v>72</v>
      </c>
      <c r="D30" t="s">
        <v>216</v>
      </c>
      <c r="E30" t="s">
        <v>72</v>
      </c>
      <c r="F30" t="s">
        <v>216</v>
      </c>
      <c r="G30" t="s">
        <v>2</v>
      </c>
      <c r="K30" s="4" t="s">
        <v>113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220</v>
      </c>
      <c r="B31" t="s">
        <v>294</v>
      </c>
      <c r="C31" t="s">
        <v>72</v>
      </c>
      <c r="D31" t="s">
        <v>216</v>
      </c>
      <c r="E31" t="s">
        <v>7</v>
      </c>
      <c r="F31" t="s">
        <v>216</v>
      </c>
      <c r="G31" t="s">
        <v>2</v>
      </c>
      <c r="K31" s="4" t="s">
        <v>220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313</v>
      </c>
      <c r="B32" t="s">
        <v>294</v>
      </c>
      <c r="C32" t="s">
        <v>72</v>
      </c>
      <c r="D32" t="s">
        <v>216</v>
      </c>
      <c r="E32" t="s">
        <v>72</v>
      </c>
      <c r="F32" t="s">
        <v>216</v>
      </c>
      <c r="G32" t="s">
        <v>1</v>
      </c>
      <c r="K32" s="4" t="s">
        <v>313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232</v>
      </c>
      <c r="B33" t="s">
        <v>289</v>
      </c>
      <c r="C33" t="s">
        <v>72</v>
      </c>
      <c r="D33" t="s">
        <v>216</v>
      </c>
      <c r="E33" t="s">
        <v>72</v>
      </c>
      <c r="F33" t="s">
        <v>216</v>
      </c>
      <c r="G33" t="s">
        <v>2</v>
      </c>
      <c r="K33" s="4" t="s">
        <v>232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236</v>
      </c>
      <c r="B34" t="s">
        <v>294</v>
      </c>
      <c r="C34" t="s">
        <v>72</v>
      </c>
      <c r="D34" t="s">
        <v>216</v>
      </c>
      <c r="E34" t="s">
        <v>72</v>
      </c>
      <c r="F34" t="s">
        <v>216</v>
      </c>
      <c r="G34" t="s">
        <v>2</v>
      </c>
      <c r="K34" s="4" t="s">
        <v>236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241</v>
      </c>
      <c r="B35" t="s">
        <v>98</v>
      </c>
      <c r="C35" t="s">
        <v>72</v>
      </c>
      <c r="D35" t="s">
        <v>216</v>
      </c>
      <c r="E35" t="s">
        <v>72</v>
      </c>
      <c r="F35" t="s">
        <v>216</v>
      </c>
      <c r="G35" t="s">
        <v>2</v>
      </c>
      <c r="K35" s="4" t="s">
        <v>241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253</v>
      </c>
      <c r="B36" t="s">
        <v>294</v>
      </c>
      <c r="C36" t="s">
        <v>72</v>
      </c>
      <c r="D36" t="s">
        <v>216</v>
      </c>
      <c r="E36" t="s">
        <v>72</v>
      </c>
      <c r="F36" t="s">
        <v>216</v>
      </c>
      <c r="G36" t="s">
        <v>2</v>
      </c>
      <c r="K36" s="4" t="s">
        <v>253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256</v>
      </c>
      <c r="B37" t="s">
        <v>294</v>
      </c>
      <c r="C37" t="s">
        <v>72</v>
      </c>
      <c r="D37" t="s">
        <v>216</v>
      </c>
      <c r="E37" t="s">
        <v>72</v>
      </c>
      <c r="F37" t="s">
        <v>216</v>
      </c>
      <c r="G37" t="s">
        <v>2</v>
      </c>
      <c r="K37" s="4" t="s">
        <v>256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257</v>
      </c>
      <c r="B38" t="s">
        <v>294</v>
      </c>
      <c r="C38" t="s">
        <v>72</v>
      </c>
      <c r="D38" t="s">
        <v>216</v>
      </c>
      <c r="E38" t="s">
        <v>72</v>
      </c>
      <c r="F38" t="s">
        <v>216</v>
      </c>
      <c r="G38" t="s">
        <v>2</v>
      </c>
      <c r="K38" s="4" t="s">
        <v>257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270</v>
      </c>
      <c r="B39" t="s">
        <v>294</v>
      </c>
      <c r="C39" t="s">
        <v>72</v>
      </c>
      <c r="D39" t="s">
        <v>216</v>
      </c>
      <c r="E39" t="s">
        <v>72</v>
      </c>
      <c r="F39" t="s">
        <v>216</v>
      </c>
      <c r="G39" t="s">
        <v>2</v>
      </c>
      <c r="K39" s="4" t="s">
        <v>270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271</v>
      </c>
      <c r="B40" t="s">
        <v>294</v>
      </c>
      <c r="C40" t="s">
        <v>72</v>
      </c>
      <c r="D40" t="s">
        <v>216</v>
      </c>
      <c r="E40" t="s">
        <v>72</v>
      </c>
      <c r="F40" t="s">
        <v>216</v>
      </c>
      <c r="G40" t="s">
        <v>2</v>
      </c>
      <c r="K40" s="4" t="s">
        <v>271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301</v>
      </c>
      <c r="B41" t="s">
        <v>294</v>
      </c>
      <c r="C41" t="s">
        <v>72</v>
      </c>
      <c r="D41" t="s">
        <v>216</v>
      </c>
      <c r="E41" t="s">
        <v>72</v>
      </c>
      <c r="F41" t="s">
        <v>216</v>
      </c>
      <c r="G41" t="s">
        <v>2</v>
      </c>
      <c r="K41" s="4" t="s">
        <v>301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275</v>
      </c>
      <c r="B42" t="s">
        <v>294</v>
      </c>
      <c r="C42" t="s">
        <v>72</v>
      </c>
      <c r="D42" t="s">
        <v>216</v>
      </c>
      <c r="E42" t="s">
        <v>72</v>
      </c>
      <c r="F42" t="s">
        <v>216</v>
      </c>
      <c r="G42" t="s">
        <v>2</v>
      </c>
      <c r="K42" s="4" t="s">
        <v>275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276</v>
      </c>
      <c r="B43" t="s">
        <v>294</v>
      </c>
      <c r="C43" t="s">
        <v>72</v>
      </c>
      <c r="D43" t="s">
        <v>216</v>
      </c>
      <c r="E43" t="s">
        <v>72</v>
      </c>
      <c r="F43" t="s">
        <v>216</v>
      </c>
      <c r="G43" t="s">
        <v>2</v>
      </c>
      <c r="K43" s="4" t="s">
        <v>276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277</v>
      </c>
      <c r="B44" t="s">
        <v>294</v>
      </c>
      <c r="C44" t="s">
        <v>72</v>
      </c>
      <c r="D44" t="s">
        <v>216</v>
      </c>
      <c r="E44" t="s">
        <v>72</v>
      </c>
      <c r="F44" t="s">
        <v>216</v>
      </c>
      <c r="G44" t="s">
        <v>2</v>
      </c>
      <c r="K44" s="4" t="s">
        <v>277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278</v>
      </c>
      <c r="B45" t="s">
        <v>294</v>
      </c>
      <c r="C45" t="s">
        <v>72</v>
      </c>
      <c r="D45" t="s">
        <v>216</v>
      </c>
      <c r="E45" t="s">
        <v>72</v>
      </c>
      <c r="F45" t="s">
        <v>216</v>
      </c>
      <c r="G45" t="s">
        <v>2</v>
      </c>
      <c r="K45" s="4" t="s">
        <v>278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102</v>
      </c>
      <c r="B46" t="s">
        <v>294</v>
      </c>
      <c r="C46" t="s">
        <v>72</v>
      </c>
      <c r="D46" t="s">
        <v>216</v>
      </c>
      <c r="E46" t="s">
        <v>72</v>
      </c>
      <c r="F46" t="s">
        <v>216</v>
      </c>
      <c r="G46" t="s">
        <v>2</v>
      </c>
      <c r="K46" s="4" t="s">
        <v>102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106</v>
      </c>
      <c r="B47" t="s">
        <v>294</v>
      </c>
      <c r="C47" t="s">
        <v>72</v>
      </c>
      <c r="D47" t="s">
        <v>216</v>
      </c>
      <c r="E47" t="s">
        <v>72</v>
      </c>
      <c r="F47" t="s">
        <v>216</v>
      </c>
      <c r="G47" t="s">
        <v>2</v>
      </c>
      <c r="K47" s="4" t="s">
        <v>106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114</v>
      </c>
      <c r="B48" t="s">
        <v>294</v>
      </c>
      <c r="C48" t="s">
        <v>72</v>
      </c>
      <c r="D48" t="s">
        <v>216</v>
      </c>
      <c r="E48" t="s">
        <v>72</v>
      </c>
      <c r="F48" t="s">
        <v>216</v>
      </c>
      <c r="G48" t="s">
        <v>2</v>
      </c>
      <c r="K48" s="4" t="s">
        <v>114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115</v>
      </c>
      <c r="B49" t="s">
        <v>294</v>
      </c>
      <c r="C49" t="s">
        <v>72</v>
      </c>
      <c r="D49" t="s">
        <v>216</v>
      </c>
      <c r="E49" t="s">
        <v>72</v>
      </c>
      <c r="F49" t="s">
        <v>216</v>
      </c>
      <c r="G49" t="s">
        <v>2</v>
      </c>
      <c r="K49" s="4" t="s">
        <v>115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119</v>
      </c>
      <c r="B50" t="s">
        <v>291</v>
      </c>
      <c r="C50" t="s">
        <v>72</v>
      </c>
      <c r="D50" t="s">
        <v>216</v>
      </c>
      <c r="E50" t="s">
        <v>72</v>
      </c>
      <c r="F50" t="s">
        <v>216</v>
      </c>
      <c r="G50" t="s">
        <v>2</v>
      </c>
      <c r="K50" s="4" t="s">
        <v>119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294</v>
      </c>
      <c r="C51" t="s">
        <v>72</v>
      </c>
      <c r="D51" t="s">
        <v>216</v>
      </c>
      <c r="E51" t="s">
        <v>72</v>
      </c>
      <c r="F51" t="s">
        <v>216</v>
      </c>
      <c r="G51" t="s">
        <v>2</v>
      </c>
      <c r="K51" s="4"/>
    </row>
    <row r="52" spans="1:18" ht="12.75">
      <c r="A52" s="4" t="s">
        <v>312</v>
      </c>
      <c r="B52" t="s">
        <v>294</v>
      </c>
      <c r="C52" t="s">
        <v>185</v>
      </c>
      <c r="D52" t="s">
        <v>216</v>
      </c>
      <c r="E52" t="s">
        <v>72</v>
      </c>
      <c r="F52" t="s">
        <v>10</v>
      </c>
      <c r="G52" t="s">
        <v>1</v>
      </c>
      <c r="K52" s="4" t="s">
        <v>312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223</v>
      </c>
      <c r="B53" t="s">
        <v>99</v>
      </c>
      <c r="C53" t="s">
        <v>185</v>
      </c>
      <c r="D53" t="s">
        <v>216</v>
      </c>
      <c r="E53" t="s">
        <v>72</v>
      </c>
      <c r="F53" t="s">
        <v>10</v>
      </c>
      <c r="G53" t="s">
        <v>1</v>
      </c>
      <c r="K53" s="4" t="s">
        <v>223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211</v>
      </c>
      <c r="B54" t="s">
        <v>181</v>
      </c>
      <c r="C54" t="s">
        <v>72</v>
      </c>
      <c r="D54" t="s">
        <v>216</v>
      </c>
      <c r="E54" t="s">
        <v>8</v>
      </c>
      <c r="F54" t="s">
        <v>216</v>
      </c>
      <c r="G54" t="s">
        <v>2</v>
      </c>
      <c r="K54" s="4" t="s">
        <v>211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217</v>
      </c>
      <c r="B55" t="s">
        <v>289</v>
      </c>
      <c r="C55" t="s">
        <v>72</v>
      </c>
      <c r="D55" t="s">
        <v>216</v>
      </c>
      <c r="E55" t="s">
        <v>72</v>
      </c>
      <c r="F55" t="s">
        <v>216</v>
      </c>
      <c r="G55" t="s">
        <v>1</v>
      </c>
      <c r="K55" s="4" t="s">
        <v>217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224</v>
      </c>
      <c r="B56" t="s">
        <v>289</v>
      </c>
      <c r="C56" t="s">
        <v>72</v>
      </c>
      <c r="D56" t="s">
        <v>216</v>
      </c>
      <c r="E56" t="s">
        <v>72</v>
      </c>
      <c r="F56" t="s">
        <v>216</v>
      </c>
      <c r="G56" t="s">
        <v>1</v>
      </c>
      <c r="K56" s="4" t="s">
        <v>224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454</v>
      </c>
      <c r="B57" t="s">
        <v>294</v>
      </c>
      <c r="C57" t="s">
        <v>72</v>
      </c>
      <c r="D57" t="s">
        <v>216</v>
      </c>
      <c r="E57" t="s">
        <v>9</v>
      </c>
      <c r="F57" t="s">
        <v>216</v>
      </c>
      <c r="G57" t="s">
        <v>3</v>
      </c>
      <c r="K57" s="4" t="s">
        <v>454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222</v>
      </c>
      <c r="B58" t="s">
        <v>294</v>
      </c>
      <c r="C58" t="s">
        <v>72</v>
      </c>
      <c r="D58" t="s">
        <v>216</v>
      </c>
      <c r="E58" t="s">
        <v>72</v>
      </c>
      <c r="F58" t="s">
        <v>216</v>
      </c>
      <c r="G58" t="s">
        <v>2</v>
      </c>
      <c r="K58" s="4" t="s">
        <v>222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331</v>
      </c>
      <c r="B59" t="s">
        <v>294</v>
      </c>
      <c r="C59" t="s">
        <v>72</v>
      </c>
      <c r="D59" t="s">
        <v>216</v>
      </c>
      <c r="E59" t="s">
        <v>72</v>
      </c>
      <c r="F59" t="s">
        <v>216</v>
      </c>
      <c r="G59" t="s">
        <v>2</v>
      </c>
      <c r="K59" s="4" t="s">
        <v>331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227</v>
      </c>
      <c r="B60" t="s">
        <v>289</v>
      </c>
      <c r="C60" t="s">
        <v>72</v>
      </c>
      <c r="D60" t="s">
        <v>216</v>
      </c>
      <c r="E60" t="s">
        <v>72</v>
      </c>
      <c r="F60" t="s">
        <v>216</v>
      </c>
      <c r="G60" t="s">
        <v>2</v>
      </c>
      <c r="K60" s="4" t="s">
        <v>227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228</v>
      </c>
      <c r="B61" t="s">
        <v>289</v>
      </c>
      <c r="C61" t="s">
        <v>72</v>
      </c>
      <c r="D61" t="s">
        <v>216</v>
      </c>
      <c r="E61" t="s">
        <v>72</v>
      </c>
      <c r="F61" t="s">
        <v>216</v>
      </c>
      <c r="G61" t="s">
        <v>2</v>
      </c>
      <c r="K61" s="4" t="s">
        <v>228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229</v>
      </c>
      <c r="B62" t="s">
        <v>289</v>
      </c>
      <c r="C62" t="s">
        <v>72</v>
      </c>
      <c r="D62" t="s">
        <v>216</v>
      </c>
      <c r="E62" t="s">
        <v>72</v>
      </c>
      <c r="F62" t="s">
        <v>216</v>
      </c>
      <c r="G62" t="s">
        <v>2</v>
      </c>
      <c r="K62" s="4" t="s">
        <v>229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127</v>
      </c>
      <c r="B63" t="s">
        <v>294</v>
      </c>
      <c r="C63" t="s">
        <v>72</v>
      </c>
      <c r="D63" t="s">
        <v>216</v>
      </c>
      <c r="E63" t="s">
        <v>72</v>
      </c>
      <c r="F63" t="s">
        <v>216</v>
      </c>
      <c r="G63" t="s">
        <v>2</v>
      </c>
      <c r="K63" s="4" t="s">
        <v>127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233</v>
      </c>
      <c r="B64" t="s">
        <v>294</v>
      </c>
      <c r="C64" t="s">
        <v>72</v>
      </c>
      <c r="D64" t="s">
        <v>216</v>
      </c>
      <c r="E64" t="s">
        <v>72</v>
      </c>
      <c r="F64" t="s">
        <v>216</v>
      </c>
      <c r="G64" t="s">
        <v>2</v>
      </c>
      <c r="K64" s="4" t="s">
        <v>233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234</v>
      </c>
      <c r="B65" t="s">
        <v>294</v>
      </c>
      <c r="C65" t="s">
        <v>72</v>
      </c>
      <c r="D65" t="s">
        <v>216</v>
      </c>
      <c r="E65" t="s">
        <v>72</v>
      </c>
      <c r="F65" t="s">
        <v>216</v>
      </c>
      <c r="G65" t="s">
        <v>2</v>
      </c>
      <c r="K65" s="4" t="s">
        <v>234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243</v>
      </c>
      <c r="B66" t="s">
        <v>294</v>
      </c>
      <c r="C66" t="s">
        <v>72</v>
      </c>
      <c r="D66" t="s">
        <v>216</v>
      </c>
      <c r="E66" t="s">
        <v>72</v>
      </c>
      <c r="F66" t="s">
        <v>216</v>
      </c>
      <c r="G66" t="s">
        <v>2</v>
      </c>
      <c r="K66" s="4" t="s">
        <v>243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267</v>
      </c>
      <c r="B67" t="s">
        <v>294</v>
      </c>
      <c r="C67" t="s">
        <v>72</v>
      </c>
      <c r="D67" t="s">
        <v>216</v>
      </c>
      <c r="E67" t="s">
        <v>72</v>
      </c>
      <c r="F67" t="s">
        <v>216</v>
      </c>
      <c r="G67" t="s">
        <v>2</v>
      </c>
      <c r="K67" s="4" t="s">
        <v>267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279</v>
      </c>
      <c r="B68" t="s">
        <v>294</v>
      </c>
      <c r="C68" t="s">
        <v>72</v>
      </c>
      <c r="D68" t="s">
        <v>216</v>
      </c>
      <c r="E68" t="s">
        <v>72</v>
      </c>
      <c r="F68" t="s">
        <v>216</v>
      </c>
      <c r="G68" t="s">
        <v>2</v>
      </c>
      <c r="K68" s="4" t="s">
        <v>279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280</v>
      </c>
      <c r="B69" t="s">
        <v>294</v>
      </c>
      <c r="C69" t="s">
        <v>72</v>
      </c>
      <c r="D69" t="s">
        <v>216</v>
      </c>
      <c r="E69" t="s">
        <v>72</v>
      </c>
      <c r="F69" t="s">
        <v>216</v>
      </c>
      <c r="G69" t="s">
        <v>2</v>
      </c>
      <c r="K69" s="4" t="s">
        <v>280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105</v>
      </c>
      <c r="B70" t="s">
        <v>294</v>
      </c>
      <c r="C70" t="s">
        <v>72</v>
      </c>
      <c r="D70" t="s">
        <v>216</v>
      </c>
      <c r="E70" t="s">
        <v>72</v>
      </c>
      <c r="F70" t="s">
        <v>216</v>
      </c>
      <c r="G70" t="s">
        <v>2</v>
      </c>
      <c r="K70" s="4" t="s">
        <v>105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60" t="s">
        <v>370</v>
      </c>
      <c r="B1" s="60"/>
      <c r="C1" s="60"/>
      <c r="D1" s="60"/>
      <c r="E1" s="60"/>
      <c r="F1" s="60"/>
      <c r="G1" s="60"/>
      <c r="J1" s="60" t="s">
        <v>12</v>
      </c>
      <c r="K1" s="60"/>
      <c r="L1" s="60"/>
      <c r="M1" s="60"/>
      <c r="N1" s="60"/>
      <c r="O1" s="60"/>
      <c r="P1" s="60"/>
    </row>
    <row r="2" spans="1:17" ht="12.75">
      <c r="A2" s="5" t="s">
        <v>136</v>
      </c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J2" s="5" t="s">
        <v>136</v>
      </c>
      <c r="K2" s="5" t="s">
        <v>208</v>
      </c>
      <c r="L2" s="5" t="s">
        <v>207</v>
      </c>
      <c r="M2" s="5" t="s">
        <v>137</v>
      </c>
      <c r="N2" s="5" t="s">
        <v>199</v>
      </c>
      <c r="O2" s="5" t="s">
        <v>110</v>
      </c>
      <c r="P2" s="5" t="s">
        <v>138</v>
      </c>
      <c r="Q2" s="5" t="s">
        <v>13</v>
      </c>
    </row>
    <row r="3" spans="1:17" ht="12.75">
      <c r="A3" s="4" t="s">
        <v>452</v>
      </c>
      <c r="B3" t="s">
        <v>139</v>
      </c>
      <c r="C3">
        <v>50</v>
      </c>
      <c r="D3" t="s">
        <v>145</v>
      </c>
      <c r="E3" t="s">
        <v>166</v>
      </c>
      <c r="G3" t="s">
        <v>151</v>
      </c>
      <c r="J3" s="4" t="s">
        <v>452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451</v>
      </c>
      <c r="B4" t="s">
        <v>139</v>
      </c>
      <c r="C4">
        <v>50</v>
      </c>
      <c r="D4" t="s">
        <v>145</v>
      </c>
      <c r="E4" t="s">
        <v>166</v>
      </c>
      <c r="G4" t="s">
        <v>152</v>
      </c>
      <c r="J4" s="4" t="s">
        <v>451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450</v>
      </c>
      <c r="B5" t="s">
        <v>139</v>
      </c>
      <c r="C5">
        <v>50</v>
      </c>
      <c r="D5" t="s">
        <v>145</v>
      </c>
      <c r="E5" t="s">
        <v>167</v>
      </c>
      <c r="G5" t="s">
        <v>153</v>
      </c>
      <c r="J5" s="4" t="s">
        <v>450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296</v>
      </c>
      <c r="B6" t="s">
        <v>139</v>
      </c>
      <c r="C6">
        <v>50</v>
      </c>
      <c r="D6" t="s">
        <v>145</v>
      </c>
      <c r="E6" t="s">
        <v>168</v>
      </c>
      <c r="G6" t="s">
        <v>154</v>
      </c>
      <c r="J6" s="4" t="s">
        <v>296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448</v>
      </c>
      <c r="B7" t="s">
        <v>140</v>
      </c>
      <c r="C7">
        <v>50</v>
      </c>
      <c r="D7" t="s">
        <v>145</v>
      </c>
      <c r="E7" t="s">
        <v>167</v>
      </c>
      <c r="G7" t="s">
        <v>153</v>
      </c>
      <c r="J7" s="4" t="s">
        <v>448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302</v>
      </c>
      <c r="B8" t="s">
        <v>141</v>
      </c>
      <c r="D8" t="s">
        <v>146</v>
      </c>
      <c r="E8" t="s">
        <v>168</v>
      </c>
      <c r="G8" t="s">
        <v>155</v>
      </c>
      <c r="J8" s="4" t="s">
        <v>302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214</v>
      </c>
      <c r="B9" t="s">
        <v>142</v>
      </c>
      <c r="D9" t="s">
        <v>147</v>
      </c>
      <c r="E9" t="s">
        <v>169</v>
      </c>
      <c r="G9" t="s">
        <v>156</v>
      </c>
      <c r="J9" s="4" t="s">
        <v>214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212</v>
      </c>
      <c r="B10" t="s">
        <v>140</v>
      </c>
      <c r="D10" t="s">
        <v>148</v>
      </c>
      <c r="E10" t="s">
        <v>170</v>
      </c>
      <c r="G10" t="s">
        <v>157</v>
      </c>
      <c r="J10" s="4" t="s">
        <v>212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309</v>
      </c>
      <c r="B11" t="s">
        <v>140</v>
      </c>
      <c r="D11" t="s">
        <v>145</v>
      </c>
      <c r="E11" t="s">
        <v>171</v>
      </c>
      <c r="G11" t="s">
        <v>158</v>
      </c>
      <c r="J11" s="4" t="s">
        <v>309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215</v>
      </c>
      <c r="B12" t="s">
        <v>141</v>
      </c>
      <c r="D12" t="s">
        <v>149</v>
      </c>
      <c r="E12" t="s">
        <v>172</v>
      </c>
      <c r="G12" t="s">
        <v>159</v>
      </c>
      <c r="J12" s="4" t="s">
        <v>215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300</v>
      </c>
      <c r="B13" t="s">
        <v>143</v>
      </c>
      <c r="C13">
        <v>50</v>
      </c>
      <c r="D13" t="s">
        <v>149</v>
      </c>
      <c r="E13" t="s">
        <v>173</v>
      </c>
      <c r="G13" t="s">
        <v>159</v>
      </c>
      <c r="J13" s="4" t="s">
        <v>300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299</v>
      </c>
      <c r="B14" t="s">
        <v>141</v>
      </c>
      <c r="C14">
        <v>50</v>
      </c>
      <c r="D14" t="s">
        <v>149</v>
      </c>
      <c r="E14" t="s">
        <v>173</v>
      </c>
      <c r="G14" t="s">
        <v>160</v>
      </c>
      <c r="J14" s="4" t="s">
        <v>299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304</v>
      </c>
      <c r="B15" t="s">
        <v>141</v>
      </c>
      <c r="D15" t="s">
        <v>149</v>
      </c>
      <c r="E15" t="s">
        <v>169</v>
      </c>
      <c r="G15" t="s">
        <v>161</v>
      </c>
      <c r="J15" s="4" t="s">
        <v>304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239</v>
      </c>
      <c r="B16" t="s">
        <v>141</v>
      </c>
      <c r="D16" t="s">
        <v>150</v>
      </c>
      <c r="E16" t="s">
        <v>174</v>
      </c>
      <c r="G16" t="s">
        <v>160</v>
      </c>
      <c r="J16" s="4" t="s">
        <v>239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305</v>
      </c>
      <c r="B17" t="s">
        <v>141</v>
      </c>
      <c r="D17" t="s">
        <v>149</v>
      </c>
      <c r="E17" t="s">
        <v>171</v>
      </c>
      <c r="G17" t="s">
        <v>159</v>
      </c>
      <c r="J17" s="4" t="s">
        <v>305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332</v>
      </c>
      <c r="B18" t="s">
        <v>141</v>
      </c>
      <c r="D18" t="s">
        <v>150</v>
      </c>
      <c r="E18" t="s">
        <v>175</v>
      </c>
      <c r="G18" t="s">
        <v>160</v>
      </c>
      <c r="J18" s="4" t="s">
        <v>332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231</v>
      </c>
      <c r="B19" t="s">
        <v>141</v>
      </c>
      <c r="D19" t="s">
        <v>149</v>
      </c>
      <c r="E19" t="s">
        <v>176</v>
      </c>
      <c r="G19" t="s">
        <v>160</v>
      </c>
      <c r="J19" s="4" t="s">
        <v>231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219</v>
      </c>
      <c r="B20" t="s">
        <v>141</v>
      </c>
      <c r="D20" t="s">
        <v>149</v>
      </c>
      <c r="E20" t="s">
        <v>177</v>
      </c>
      <c r="G20" t="s">
        <v>160</v>
      </c>
      <c r="J20" s="4" t="s">
        <v>219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269</v>
      </c>
      <c r="B21" t="s">
        <v>141</v>
      </c>
      <c r="D21" t="s">
        <v>149</v>
      </c>
      <c r="E21" t="s">
        <v>174</v>
      </c>
      <c r="G21" t="s">
        <v>160</v>
      </c>
      <c r="J21" s="4" t="s">
        <v>269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284</v>
      </c>
      <c r="B22" t="s">
        <v>144</v>
      </c>
      <c r="D22" t="s">
        <v>150</v>
      </c>
      <c r="E22" t="s">
        <v>178</v>
      </c>
      <c r="G22" t="s">
        <v>160</v>
      </c>
      <c r="J22" s="4" t="s">
        <v>284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213</v>
      </c>
      <c r="B23" t="s">
        <v>141</v>
      </c>
      <c r="D23" t="s">
        <v>149</v>
      </c>
      <c r="E23" t="s">
        <v>171</v>
      </c>
      <c r="G23" t="s">
        <v>158</v>
      </c>
      <c r="J23" s="4" t="s">
        <v>213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306</v>
      </c>
      <c r="B24" t="s">
        <v>141</v>
      </c>
      <c r="D24" t="s">
        <v>149</v>
      </c>
      <c r="E24" t="s">
        <v>171</v>
      </c>
      <c r="G24" t="s">
        <v>160</v>
      </c>
      <c r="J24" s="4" t="s">
        <v>306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218</v>
      </c>
      <c r="B25" t="s">
        <v>141</v>
      </c>
      <c r="D25" t="s">
        <v>149</v>
      </c>
      <c r="E25" t="s">
        <v>171</v>
      </c>
      <c r="G25" t="s">
        <v>160</v>
      </c>
      <c r="J25" s="4" t="s">
        <v>218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230</v>
      </c>
      <c r="B26" t="s">
        <v>141</v>
      </c>
      <c r="D26" t="s">
        <v>149</v>
      </c>
      <c r="E26" t="s">
        <v>171</v>
      </c>
      <c r="G26" t="s">
        <v>162</v>
      </c>
      <c r="J26" s="4" t="s">
        <v>230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322</v>
      </c>
      <c r="B27" t="s">
        <v>141</v>
      </c>
      <c r="C27">
        <v>50</v>
      </c>
      <c r="D27" t="s">
        <v>149</v>
      </c>
      <c r="E27" t="s">
        <v>171</v>
      </c>
      <c r="G27" t="s">
        <v>160</v>
      </c>
      <c r="J27" s="4" t="s">
        <v>322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251</v>
      </c>
      <c r="B28" t="s">
        <v>140</v>
      </c>
      <c r="D28" t="s">
        <v>149</v>
      </c>
      <c r="E28" t="s">
        <v>171</v>
      </c>
      <c r="G28" t="s">
        <v>160</v>
      </c>
      <c r="J28" s="4" t="s">
        <v>251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266</v>
      </c>
      <c r="B29" t="s">
        <v>141</v>
      </c>
      <c r="C29">
        <v>50</v>
      </c>
      <c r="D29" t="s">
        <v>147</v>
      </c>
      <c r="E29" t="s">
        <v>171</v>
      </c>
      <c r="G29" t="s">
        <v>160</v>
      </c>
      <c r="J29" s="4" t="s">
        <v>266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113</v>
      </c>
      <c r="B30" t="s">
        <v>141</v>
      </c>
      <c r="C30">
        <v>50</v>
      </c>
      <c r="D30" t="s">
        <v>148</v>
      </c>
      <c r="E30" t="s">
        <v>171</v>
      </c>
      <c r="G30" t="s">
        <v>160</v>
      </c>
      <c r="J30" s="4" t="s">
        <v>113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220</v>
      </c>
      <c r="B31" t="s">
        <v>141</v>
      </c>
      <c r="D31" t="s">
        <v>149</v>
      </c>
      <c r="E31" t="s">
        <v>171</v>
      </c>
      <c r="G31" t="s">
        <v>160</v>
      </c>
      <c r="J31" s="4" t="s">
        <v>220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313</v>
      </c>
      <c r="B32" t="s">
        <v>141</v>
      </c>
      <c r="D32" t="s">
        <v>149</v>
      </c>
      <c r="E32" t="s">
        <v>171</v>
      </c>
      <c r="G32" t="s">
        <v>159</v>
      </c>
      <c r="J32" s="4" t="s">
        <v>313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232</v>
      </c>
      <c r="B33" t="s">
        <v>141</v>
      </c>
      <c r="D33" t="s">
        <v>149</v>
      </c>
      <c r="E33" t="s">
        <v>171</v>
      </c>
      <c r="G33" t="s">
        <v>160</v>
      </c>
      <c r="J33" s="4" t="s">
        <v>232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236</v>
      </c>
      <c r="B34" t="s">
        <v>141</v>
      </c>
      <c r="D34" t="s">
        <v>149</v>
      </c>
      <c r="E34" t="s">
        <v>171</v>
      </c>
      <c r="G34" t="s">
        <v>160</v>
      </c>
      <c r="J34" s="4" t="s">
        <v>236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241</v>
      </c>
      <c r="B35" t="s">
        <v>141</v>
      </c>
      <c r="D35" t="s">
        <v>149</v>
      </c>
      <c r="E35" t="s">
        <v>171</v>
      </c>
      <c r="G35" t="s">
        <v>160</v>
      </c>
      <c r="J35" s="4" t="s">
        <v>241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253</v>
      </c>
      <c r="B36" t="s">
        <v>141</v>
      </c>
      <c r="D36" t="s">
        <v>149</v>
      </c>
      <c r="E36" t="s">
        <v>171</v>
      </c>
      <c r="G36" t="s">
        <v>160</v>
      </c>
      <c r="J36" s="4" t="s">
        <v>253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256</v>
      </c>
      <c r="B37" t="s">
        <v>141</v>
      </c>
      <c r="D37" t="s">
        <v>149</v>
      </c>
      <c r="E37" t="s">
        <v>171</v>
      </c>
      <c r="G37" t="s">
        <v>160</v>
      </c>
      <c r="J37" s="4" t="s">
        <v>256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257</v>
      </c>
      <c r="B38" t="s">
        <v>141</v>
      </c>
      <c r="D38" t="s">
        <v>149</v>
      </c>
      <c r="E38" t="s">
        <v>171</v>
      </c>
      <c r="G38" t="s">
        <v>160</v>
      </c>
      <c r="J38" s="4" t="s">
        <v>257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270</v>
      </c>
      <c r="B39" t="s">
        <v>141</v>
      </c>
      <c r="D39" t="s">
        <v>149</v>
      </c>
      <c r="E39" t="s">
        <v>170</v>
      </c>
      <c r="G39" t="s">
        <v>160</v>
      </c>
      <c r="J39" s="4" t="s">
        <v>270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271</v>
      </c>
      <c r="B40" t="s">
        <v>141</v>
      </c>
      <c r="D40" t="s">
        <v>149</v>
      </c>
      <c r="E40" t="s">
        <v>170</v>
      </c>
      <c r="G40" t="s">
        <v>160</v>
      </c>
      <c r="J40" s="4" t="s">
        <v>271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301</v>
      </c>
      <c r="B41" t="s">
        <v>141</v>
      </c>
      <c r="D41" t="s">
        <v>149</v>
      </c>
      <c r="E41" t="s">
        <v>177</v>
      </c>
      <c r="G41" t="s">
        <v>160</v>
      </c>
      <c r="J41" s="4" t="s">
        <v>301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275</v>
      </c>
      <c r="B42" t="s">
        <v>141</v>
      </c>
      <c r="D42" t="s">
        <v>149</v>
      </c>
      <c r="E42" t="s">
        <v>177</v>
      </c>
      <c r="G42" t="s">
        <v>160</v>
      </c>
      <c r="J42" s="4" t="s">
        <v>275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276</v>
      </c>
      <c r="B43" t="s">
        <v>141</v>
      </c>
      <c r="D43" t="s">
        <v>149</v>
      </c>
      <c r="E43" t="s">
        <v>177</v>
      </c>
      <c r="G43" t="s">
        <v>160</v>
      </c>
      <c r="J43" s="4" t="s">
        <v>276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277</v>
      </c>
      <c r="B44" t="s">
        <v>141</v>
      </c>
      <c r="D44" t="s">
        <v>149</v>
      </c>
      <c r="E44" t="s">
        <v>177</v>
      </c>
      <c r="G44" t="s">
        <v>160</v>
      </c>
      <c r="J44" s="4" t="s">
        <v>277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278</v>
      </c>
      <c r="B45" t="s">
        <v>141</v>
      </c>
      <c r="D45" t="s">
        <v>149</v>
      </c>
      <c r="E45" t="s">
        <v>177</v>
      </c>
      <c r="G45" t="s">
        <v>160</v>
      </c>
      <c r="J45" s="4" t="s">
        <v>278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102</v>
      </c>
      <c r="B46" t="s">
        <v>141</v>
      </c>
      <c r="D46" t="s">
        <v>149</v>
      </c>
      <c r="E46" t="s">
        <v>179</v>
      </c>
      <c r="G46" t="s">
        <v>160</v>
      </c>
      <c r="J46" s="4" t="s">
        <v>102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106</v>
      </c>
      <c r="B47" t="s">
        <v>141</v>
      </c>
      <c r="D47" t="s">
        <v>149</v>
      </c>
      <c r="E47" t="s">
        <v>171</v>
      </c>
      <c r="G47" t="s">
        <v>162</v>
      </c>
      <c r="J47" s="4" t="s">
        <v>106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114</v>
      </c>
      <c r="B48" t="s">
        <v>141</v>
      </c>
      <c r="C48">
        <v>50</v>
      </c>
      <c r="D48" t="s">
        <v>149</v>
      </c>
      <c r="E48" t="s">
        <v>171</v>
      </c>
      <c r="G48" t="s">
        <v>160</v>
      </c>
      <c r="J48" s="4" t="s">
        <v>114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115</v>
      </c>
      <c r="B49" t="s">
        <v>141</v>
      </c>
      <c r="C49">
        <v>50</v>
      </c>
      <c r="D49" t="s">
        <v>149</v>
      </c>
      <c r="E49" t="s">
        <v>171</v>
      </c>
      <c r="G49" t="s">
        <v>160</v>
      </c>
      <c r="J49" s="4" t="s">
        <v>115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119</v>
      </c>
      <c r="B50" t="s">
        <v>140</v>
      </c>
      <c r="D50" t="s">
        <v>149</v>
      </c>
      <c r="E50" t="s">
        <v>171</v>
      </c>
      <c r="G50" t="s">
        <v>160</v>
      </c>
      <c r="J50" s="4" t="s">
        <v>119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141</v>
      </c>
      <c r="D51" t="s">
        <v>149</v>
      </c>
      <c r="E51" t="s">
        <v>171</v>
      </c>
      <c r="G51" t="s">
        <v>160</v>
      </c>
      <c r="J51" s="4"/>
    </row>
    <row r="52" spans="1:17" ht="12.75">
      <c r="A52" s="60" t="s">
        <v>369</v>
      </c>
      <c r="B52" s="60"/>
      <c r="C52" s="60"/>
      <c r="D52" s="60"/>
      <c r="E52" s="60"/>
      <c r="F52" s="60"/>
      <c r="G52" s="60"/>
      <c r="J52" s="5" t="s">
        <v>312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136</v>
      </c>
      <c r="B53" s="5" t="s">
        <v>208</v>
      </c>
      <c r="C53" s="5" t="s">
        <v>207</v>
      </c>
      <c r="D53" s="5" t="s">
        <v>137</v>
      </c>
      <c r="E53" s="5" t="s">
        <v>199</v>
      </c>
      <c r="F53" s="5" t="s">
        <v>110</v>
      </c>
      <c r="G53" s="5" t="s">
        <v>138</v>
      </c>
      <c r="J53" s="4" t="s">
        <v>223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312</v>
      </c>
      <c r="B54" t="s">
        <v>141</v>
      </c>
      <c r="C54">
        <v>50</v>
      </c>
      <c r="D54" t="s">
        <v>148</v>
      </c>
      <c r="E54" t="s">
        <v>180</v>
      </c>
      <c r="G54" t="s">
        <v>161</v>
      </c>
      <c r="J54" s="4" t="s">
        <v>211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223</v>
      </c>
      <c r="B55" t="s">
        <v>141</v>
      </c>
      <c r="D55" t="s">
        <v>148</v>
      </c>
      <c r="E55" t="s">
        <v>180</v>
      </c>
      <c r="G55" t="s">
        <v>161</v>
      </c>
      <c r="J55" s="4" t="s">
        <v>217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211</v>
      </c>
      <c r="B56" t="s">
        <v>141</v>
      </c>
      <c r="D56" t="s">
        <v>149</v>
      </c>
      <c r="E56" t="s">
        <v>171</v>
      </c>
      <c r="G56" t="s">
        <v>163</v>
      </c>
      <c r="J56" s="4" t="s">
        <v>224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217</v>
      </c>
      <c r="B57" t="s">
        <v>141</v>
      </c>
      <c r="D57" t="s">
        <v>149</v>
      </c>
      <c r="E57" t="s">
        <v>173</v>
      </c>
      <c r="G57" t="s">
        <v>159</v>
      </c>
      <c r="J57" s="4" t="s">
        <v>454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224</v>
      </c>
      <c r="B58" t="s">
        <v>141</v>
      </c>
      <c r="D58" t="s">
        <v>148</v>
      </c>
      <c r="E58" t="s">
        <v>178</v>
      </c>
      <c r="G58" t="s">
        <v>164</v>
      </c>
      <c r="J58" s="4" t="s">
        <v>222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454</v>
      </c>
      <c r="B59" t="s">
        <v>141</v>
      </c>
      <c r="D59" t="s">
        <v>149</v>
      </c>
      <c r="E59" t="s">
        <v>171</v>
      </c>
      <c r="G59" t="s">
        <v>165</v>
      </c>
      <c r="J59" s="4" t="s">
        <v>331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222</v>
      </c>
      <c r="B60" t="s">
        <v>141</v>
      </c>
      <c r="D60" t="s">
        <v>147</v>
      </c>
      <c r="E60" t="s">
        <v>178</v>
      </c>
      <c r="G60" t="s">
        <v>158</v>
      </c>
      <c r="J60" s="4" t="s">
        <v>227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331</v>
      </c>
      <c r="B61" t="s">
        <v>141</v>
      </c>
      <c r="D61" t="s">
        <v>149</v>
      </c>
      <c r="E61" t="s">
        <v>367</v>
      </c>
      <c r="G61" t="s">
        <v>160</v>
      </c>
      <c r="J61" s="4" t="s">
        <v>228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227</v>
      </c>
      <c r="B62" t="s">
        <v>141</v>
      </c>
      <c r="D62" t="s">
        <v>148</v>
      </c>
      <c r="E62" t="s">
        <v>171</v>
      </c>
      <c r="G62" t="s">
        <v>160</v>
      </c>
      <c r="J62" s="4" t="s">
        <v>229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228</v>
      </c>
      <c r="B63" t="s">
        <v>141</v>
      </c>
      <c r="D63" t="s">
        <v>149</v>
      </c>
      <c r="E63" t="s">
        <v>177</v>
      </c>
      <c r="G63" t="s">
        <v>160</v>
      </c>
      <c r="J63" s="4" t="s">
        <v>127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229</v>
      </c>
      <c r="B64" t="s">
        <v>141</v>
      </c>
      <c r="D64" t="s">
        <v>149</v>
      </c>
      <c r="E64" t="s">
        <v>368</v>
      </c>
      <c r="G64" t="s">
        <v>160</v>
      </c>
      <c r="J64" s="4" t="s">
        <v>233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127</v>
      </c>
      <c r="B65" t="s">
        <v>141</v>
      </c>
      <c r="D65" t="s">
        <v>149</v>
      </c>
      <c r="E65" t="s">
        <v>171</v>
      </c>
      <c r="G65" t="s">
        <v>165</v>
      </c>
      <c r="J65" s="4" t="s">
        <v>234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233</v>
      </c>
      <c r="B66" t="s">
        <v>141</v>
      </c>
      <c r="D66" t="s">
        <v>149</v>
      </c>
      <c r="E66" t="s">
        <v>368</v>
      </c>
      <c r="G66" t="s">
        <v>160</v>
      </c>
      <c r="J66" s="4" t="s">
        <v>243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234</v>
      </c>
      <c r="B67" t="s">
        <v>141</v>
      </c>
      <c r="D67" t="s">
        <v>149</v>
      </c>
      <c r="E67" t="s">
        <v>368</v>
      </c>
      <c r="G67" t="s">
        <v>160</v>
      </c>
      <c r="J67" s="4" t="s">
        <v>267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243</v>
      </c>
      <c r="B68" t="s">
        <v>141</v>
      </c>
      <c r="D68" t="s">
        <v>149</v>
      </c>
      <c r="E68" t="s">
        <v>169</v>
      </c>
      <c r="G68" t="s">
        <v>160</v>
      </c>
      <c r="J68" s="4" t="s">
        <v>279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267</v>
      </c>
      <c r="B69" t="s">
        <v>141</v>
      </c>
      <c r="D69" t="s">
        <v>147</v>
      </c>
      <c r="E69" t="s">
        <v>171</v>
      </c>
      <c r="G69" t="s">
        <v>160</v>
      </c>
      <c r="J69" s="4" t="s">
        <v>280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279</v>
      </c>
      <c r="B70" t="s">
        <v>141</v>
      </c>
      <c r="D70" t="s">
        <v>149</v>
      </c>
      <c r="E70" t="s">
        <v>177</v>
      </c>
      <c r="G70" t="s">
        <v>160</v>
      </c>
      <c r="J70" s="4" t="s">
        <v>105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280</v>
      </c>
      <c r="B71" t="s">
        <v>141</v>
      </c>
      <c r="D71" t="s">
        <v>149</v>
      </c>
      <c r="E71" t="s">
        <v>177</v>
      </c>
      <c r="G71" t="s">
        <v>160</v>
      </c>
      <c r="J71" s="4"/>
    </row>
    <row r="72" spans="1:7" ht="12.75">
      <c r="A72" s="4" t="s">
        <v>105</v>
      </c>
      <c r="B72" t="s">
        <v>141</v>
      </c>
      <c r="D72" t="s">
        <v>149</v>
      </c>
      <c r="E72" t="s">
        <v>171</v>
      </c>
      <c r="G72" t="s">
        <v>162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4"/>
  <sheetViews>
    <sheetView tabSelected="1" workbookViewId="0" topLeftCell="A1">
      <pane xSplit="3" ySplit="1" topLeftCell="J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" sqref="Q2"/>
    </sheetView>
  </sheetViews>
  <sheetFormatPr defaultColWidth="9.140625" defaultRowHeight="12.75"/>
  <cols>
    <col min="1" max="1" width="6.421875" style="1" customWidth="1"/>
    <col min="2" max="2" width="7.28125" style="1" customWidth="1"/>
    <col min="3" max="3" width="43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5" width="12.00390625" style="1" customWidth="1"/>
    <col min="46" max="47" width="9.140625" style="1" customWidth="1"/>
    <col min="48" max="48" width="7.421875" style="1" customWidth="1"/>
    <col min="49" max="16384" width="9.140625" style="1" customWidth="1"/>
  </cols>
  <sheetData>
    <row r="1" spans="1:58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J1" s="1" t="s">
        <v>523</v>
      </c>
      <c r="K1" s="1" t="s">
        <v>131</v>
      </c>
      <c r="L1" s="1" t="s">
        <v>503</v>
      </c>
      <c r="M1" s="1" t="s">
        <v>132</v>
      </c>
      <c r="N1" s="1" t="s">
        <v>246</v>
      </c>
      <c r="O1" s="1" t="s">
        <v>528</v>
      </c>
      <c r="P1" s="1" t="s">
        <v>398</v>
      </c>
      <c r="Q1" s="1" t="s">
        <v>555</v>
      </c>
      <c r="R1" s="1" t="s">
        <v>524</v>
      </c>
      <c r="T1" s="1" t="s">
        <v>464</v>
      </c>
      <c r="V1" s="1" t="s">
        <v>451</v>
      </c>
      <c r="W1" s="1" t="s">
        <v>452</v>
      </c>
      <c r="X1" s="1" t="s">
        <v>427</v>
      </c>
      <c r="Y1" s="1" t="s">
        <v>296</v>
      </c>
      <c r="Z1" s="1" t="s">
        <v>302</v>
      </c>
      <c r="AA1" s="1" t="s">
        <v>212</v>
      </c>
      <c r="AB1" s="1" t="s">
        <v>450</v>
      </c>
      <c r="AC1" s="1" t="s">
        <v>448</v>
      </c>
      <c r="AD1" s="1" t="s">
        <v>539</v>
      </c>
      <c r="AE1" s="1" t="s">
        <v>456</v>
      </c>
      <c r="AF1" s="1" t="s">
        <v>462</v>
      </c>
      <c r="AG1" s="1" t="s">
        <v>332</v>
      </c>
      <c r="AH1" s="1" t="s">
        <v>300</v>
      </c>
      <c r="AI1" s="1" t="s">
        <v>299</v>
      </c>
      <c r="AJ1" s="1" t="s">
        <v>305</v>
      </c>
      <c r="AK1" s="1" t="s">
        <v>269</v>
      </c>
      <c r="AL1" s="1" t="s">
        <v>284</v>
      </c>
      <c r="AM1" s="1" t="s">
        <v>528</v>
      </c>
      <c r="AN1" s="1" t="s">
        <v>312</v>
      </c>
      <c r="AO1" s="1" t="s">
        <v>223</v>
      </c>
      <c r="AP1" s="1" t="s">
        <v>211</v>
      </c>
      <c r="AQ1" s="1" t="s">
        <v>217</v>
      </c>
      <c r="AR1" s="1" t="s">
        <v>224</v>
      </c>
      <c r="AS1" s="1" t="s">
        <v>454</v>
      </c>
      <c r="AT1" s="1" t="s">
        <v>222</v>
      </c>
      <c r="AU1" s="1" t="s">
        <v>331</v>
      </c>
      <c r="AV1" s="1" t="s">
        <v>227</v>
      </c>
      <c r="AW1" s="1" t="s">
        <v>228</v>
      </c>
      <c r="AX1" s="1" t="s">
        <v>229</v>
      </c>
      <c r="AY1" s="1" t="s">
        <v>127</v>
      </c>
      <c r="AZ1" s="1" t="s">
        <v>233</v>
      </c>
      <c r="BA1" s="1" t="s">
        <v>234</v>
      </c>
      <c r="BB1" s="1" t="s">
        <v>243</v>
      </c>
      <c r="BC1" s="1" t="s">
        <v>267</v>
      </c>
      <c r="BD1" s="1" t="s">
        <v>279</v>
      </c>
      <c r="BE1" s="1" t="s">
        <v>280</v>
      </c>
      <c r="BF1" s="1" t="s">
        <v>105</v>
      </c>
    </row>
    <row r="2" spans="1:42" s="3" customFormat="1" ht="12.75">
      <c r="A2" s="3">
        <v>1</v>
      </c>
      <c r="C2" s="3" t="s">
        <v>447</v>
      </c>
      <c r="D2" s="3" t="s">
        <v>195</v>
      </c>
      <c r="E2" s="3" t="s">
        <v>208</v>
      </c>
      <c r="H2" s="1" t="s">
        <v>132</v>
      </c>
      <c r="I2" s="22"/>
      <c r="J2" s="1">
        <f aca="true" t="shared" si="0" ref="J2:J33">COUNTA(F2:I2)</f>
        <v>1</v>
      </c>
      <c r="K2" s="1"/>
      <c r="L2" s="1"/>
      <c r="M2" s="1"/>
      <c r="N2" s="1"/>
      <c r="O2" s="1"/>
      <c r="P2" s="22"/>
      <c r="Q2" s="22"/>
      <c r="R2" s="1"/>
      <c r="S2" s="22"/>
      <c r="T2" s="22" t="s">
        <v>399</v>
      </c>
      <c r="AE2" s="3">
        <v>1</v>
      </c>
      <c r="AP2" s="3">
        <v>1</v>
      </c>
    </row>
    <row r="3" spans="1:50" ht="12.75">
      <c r="A3" s="1">
        <v>15</v>
      </c>
      <c r="C3" s="1" t="s">
        <v>317</v>
      </c>
      <c r="D3" s="1" t="s">
        <v>195</v>
      </c>
      <c r="E3" s="1" t="s">
        <v>208</v>
      </c>
      <c r="G3" s="2"/>
      <c r="H3" s="1" t="s">
        <v>132</v>
      </c>
      <c r="J3" s="1">
        <f t="shared" si="0"/>
        <v>1</v>
      </c>
      <c r="P3" s="2"/>
      <c r="Q3" s="2"/>
      <c r="S3" s="2"/>
      <c r="T3" s="2"/>
      <c r="V3" s="1">
        <v>15</v>
      </c>
      <c r="X3" s="1">
        <v>15</v>
      </c>
      <c r="Y3" s="1">
        <v>15</v>
      </c>
      <c r="Z3" s="1">
        <v>15</v>
      </c>
      <c r="AA3" s="1">
        <v>15</v>
      </c>
      <c r="AO3" s="1" t="s">
        <v>216</v>
      </c>
      <c r="AP3" s="1">
        <v>15</v>
      </c>
      <c r="AQ3" s="1">
        <v>15</v>
      </c>
      <c r="AR3" s="1">
        <v>15</v>
      </c>
      <c r="AV3" s="1">
        <v>15</v>
      </c>
      <c r="AW3" s="1">
        <v>15</v>
      </c>
      <c r="AX3" s="1">
        <v>15</v>
      </c>
    </row>
    <row r="4" spans="1:46" ht="12.75">
      <c r="A4" s="1">
        <v>24</v>
      </c>
      <c r="B4" s="1" t="s">
        <v>505</v>
      </c>
      <c r="C4" s="1" t="s">
        <v>328</v>
      </c>
      <c r="D4" s="1" t="s">
        <v>195</v>
      </c>
      <c r="E4" s="1" t="s">
        <v>208</v>
      </c>
      <c r="F4" s="2" t="s">
        <v>131</v>
      </c>
      <c r="G4" s="1" t="s">
        <v>503</v>
      </c>
      <c r="H4" s="1" t="s">
        <v>132</v>
      </c>
      <c r="J4" s="1">
        <f t="shared" si="0"/>
        <v>3</v>
      </c>
      <c r="P4" s="2"/>
      <c r="Q4" s="2"/>
      <c r="S4" s="2"/>
      <c r="T4" s="2"/>
      <c r="Z4" s="1">
        <v>24</v>
      </c>
      <c r="AM4" s="1">
        <v>24</v>
      </c>
      <c r="AT4" s="1">
        <v>24</v>
      </c>
    </row>
    <row r="5" spans="1:20" ht="12.75">
      <c r="A5" s="1">
        <v>25</v>
      </c>
      <c r="C5" s="1" t="s">
        <v>329</v>
      </c>
      <c r="D5" s="1" t="s">
        <v>195</v>
      </c>
      <c r="E5" s="1" t="s">
        <v>208</v>
      </c>
      <c r="G5" s="2"/>
      <c r="I5" s="2"/>
      <c r="J5" s="1">
        <f t="shared" si="0"/>
        <v>0</v>
      </c>
      <c r="M5" s="1" t="s">
        <v>399</v>
      </c>
      <c r="N5" s="1" t="s">
        <v>527</v>
      </c>
      <c r="P5" s="2"/>
      <c r="Q5" s="2"/>
      <c r="S5" s="2"/>
      <c r="T5" s="2"/>
    </row>
    <row r="6" spans="1:58" ht="12.75">
      <c r="A6" s="3">
        <v>30</v>
      </c>
      <c r="B6" s="3"/>
      <c r="C6" s="3" t="s">
        <v>506</v>
      </c>
      <c r="D6" s="3" t="s">
        <v>196</v>
      </c>
      <c r="E6" s="3" t="s">
        <v>208</v>
      </c>
      <c r="F6" s="2" t="s">
        <v>131</v>
      </c>
      <c r="G6" s="3"/>
      <c r="H6" s="1" t="s">
        <v>132</v>
      </c>
      <c r="I6" s="3"/>
      <c r="J6" s="1">
        <f t="shared" si="0"/>
        <v>2</v>
      </c>
      <c r="P6" s="3"/>
      <c r="Q6" s="3"/>
      <c r="S6" s="3"/>
      <c r="T6" s="3" t="s">
        <v>399</v>
      </c>
      <c r="V6" s="3">
        <v>30</v>
      </c>
      <c r="W6" s="3"/>
      <c r="X6" s="3">
        <v>30</v>
      </c>
      <c r="Y6" s="3">
        <v>30</v>
      </c>
      <c r="Z6" s="3"/>
      <c r="AA6" s="3"/>
      <c r="AB6" s="3">
        <v>30</v>
      </c>
      <c r="AC6" s="3"/>
      <c r="AD6">
        <v>30</v>
      </c>
      <c r="AE6" s="3"/>
      <c r="AF6" s="3">
        <v>30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2.75">
      <c r="A7" s="3">
        <v>31</v>
      </c>
      <c r="B7" s="1" t="s">
        <v>504</v>
      </c>
      <c r="C7" s="3" t="s">
        <v>252</v>
      </c>
      <c r="D7" s="3" t="s">
        <v>196</v>
      </c>
      <c r="E7" s="3" t="s">
        <v>208</v>
      </c>
      <c r="F7" s="2" t="s">
        <v>131</v>
      </c>
      <c r="G7" s="3"/>
      <c r="H7" s="1" t="s">
        <v>132</v>
      </c>
      <c r="I7" s="3"/>
      <c r="J7" s="1">
        <f t="shared" si="0"/>
        <v>2</v>
      </c>
      <c r="M7" s="1" t="s">
        <v>399</v>
      </c>
      <c r="P7" s="3"/>
      <c r="Q7" s="3"/>
      <c r="S7" s="3"/>
      <c r="T7" s="3" t="s">
        <v>399</v>
      </c>
      <c r="V7" s="3"/>
      <c r="W7" s="3"/>
      <c r="X7" s="3"/>
      <c r="Y7" s="3"/>
      <c r="Z7" s="3"/>
      <c r="AA7" s="3"/>
      <c r="AB7" s="3"/>
      <c r="AC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36" ht="12.75">
      <c r="A8" s="1">
        <v>32</v>
      </c>
      <c r="B8" s="1" t="s">
        <v>508</v>
      </c>
      <c r="C8" s="1" t="s">
        <v>254</v>
      </c>
      <c r="D8" s="1" t="s">
        <v>255</v>
      </c>
      <c r="E8" s="1" t="s">
        <v>208</v>
      </c>
      <c r="H8" s="1" t="s">
        <v>132</v>
      </c>
      <c r="J8" s="1">
        <f t="shared" si="0"/>
        <v>1</v>
      </c>
      <c r="T8" s="1" t="s">
        <v>399</v>
      </c>
      <c r="V8" s="1">
        <v>32</v>
      </c>
      <c r="W8" s="1">
        <v>32</v>
      </c>
      <c r="X8" s="1">
        <v>32</v>
      </c>
      <c r="Y8" s="1">
        <v>32</v>
      </c>
      <c r="Z8" s="1">
        <v>32</v>
      </c>
      <c r="AA8" s="1">
        <v>32</v>
      </c>
      <c r="AB8" s="1">
        <v>32</v>
      </c>
      <c r="AC8" s="3"/>
      <c r="AJ8" s="3">
        <v>32</v>
      </c>
    </row>
    <row r="9" spans="1:51" ht="12.75">
      <c r="A9" s="1">
        <v>52</v>
      </c>
      <c r="C9" s="1" t="s">
        <v>117</v>
      </c>
      <c r="D9" s="1" t="s">
        <v>255</v>
      </c>
      <c r="E9" s="1" t="s">
        <v>208</v>
      </c>
      <c r="H9" s="1" t="s">
        <v>132</v>
      </c>
      <c r="I9" s="1" t="s">
        <v>246</v>
      </c>
      <c r="J9" s="1">
        <f t="shared" si="0"/>
        <v>2</v>
      </c>
      <c r="M9" s="1" t="s">
        <v>527</v>
      </c>
      <c r="V9" s="1">
        <v>52</v>
      </c>
      <c r="W9" s="1">
        <v>52</v>
      </c>
      <c r="Y9" s="1">
        <v>52</v>
      </c>
      <c r="AA9" s="3">
        <v>52</v>
      </c>
      <c r="AB9" s="1">
        <v>52</v>
      </c>
      <c r="AC9" s="3"/>
      <c r="AD9" s="1">
        <v>52</v>
      </c>
      <c r="AL9" s="3"/>
      <c r="AM9" s="3"/>
      <c r="AY9" s="3"/>
    </row>
    <row r="10" spans="1:34" ht="12.75">
      <c r="A10" s="1">
        <v>53</v>
      </c>
      <c r="C10" s="1" t="s">
        <v>120</v>
      </c>
      <c r="D10" s="1" t="s">
        <v>255</v>
      </c>
      <c r="E10" s="1" t="s">
        <v>208</v>
      </c>
      <c r="H10" s="1" t="s">
        <v>132</v>
      </c>
      <c r="I10" s="1" t="s">
        <v>246</v>
      </c>
      <c r="J10" s="1">
        <f t="shared" si="0"/>
        <v>2</v>
      </c>
      <c r="V10" s="1">
        <v>53</v>
      </c>
      <c r="W10" s="1">
        <v>53</v>
      </c>
      <c r="Y10" s="3">
        <v>53</v>
      </c>
      <c r="AB10" s="1">
        <v>53</v>
      </c>
      <c r="AH10" s="3">
        <v>53</v>
      </c>
    </row>
    <row r="11" spans="1:30" ht="12.75">
      <c r="A11" s="1">
        <v>54</v>
      </c>
      <c r="C11" s="1" t="s">
        <v>121</v>
      </c>
      <c r="D11" s="1" t="s">
        <v>255</v>
      </c>
      <c r="E11" s="1" t="s">
        <v>208</v>
      </c>
      <c r="H11" s="1" t="s">
        <v>132</v>
      </c>
      <c r="I11" s="1" t="s">
        <v>246</v>
      </c>
      <c r="J11" s="1">
        <f t="shared" si="0"/>
        <v>2</v>
      </c>
      <c r="AD11">
        <v>54</v>
      </c>
    </row>
    <row r="12" spans="1:58" ht="12.75">
      <c r="A12" s="3">
        <v>55</v>
      </c>
      <c r="B12" s="3"/>
      <c r="C12" s="3" t="s">
        <v>122</v>
      </c>
      <c r="D12" s="3" t="s">
        <v>255</v>
      </c>
      <c r="E12" s="3" t="s">
        <v>208</v>
      </c>
      <c r="F12" s="3"/>
      <c r="H12" s="1" t="s">
        <v>132</v>
      </c>
      <c r="I12" s="1" t="s">
        <v>246</v>
      </c>
      <c r="J12" s="1">
        <f t="shared" si="0"/>
        <v>2</v>
      </c>
      <c r="V12" s="3">
        <v>54</v>
      </c>
      <c r="W12" s="3">
        <v>54</v>
      </c>
      <c r="X12" s="3"/>
      <c r="Y12" s="3">
        <v>54</v>
      </c>
      <c r="Z12" s="3"/>
      <c r="AA12" s="3"/>
      <c r="AB12" s="3">
        <v>54</v>
      </c>
      <c r="AC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10" ht="12.75">
      <c r="A13" s="1">
        <v>56</v>
      </c>
      <c r="C13" s="1" t="s">
        <v>123</v>
      </c>
      <c r="D13" s="1" t="s">
        <v>255</v>
      </c>
      <c r="E13" s="1" t="s">
        <v>208</v>
      </c>
      <c r="H13" s="1" t="s">
        <v>132</v>
      </c>
      <c r="I13" s="1" t="s">
        <v>246</v>
      </c>
      <c r="J13" s="1">
        <f t="shared" si="0"/>
        <v>2</v>
      </c>
    </row>
    <row r="14" spans="1:10" ht="12.75">
      <c r="A14" s="1">
        <v>57</v>
      </c>
      <c r="C14" s="1" t="s">
        <v>124</v>
      </c>
      <c r="D14" s="1" t="s">
        <v>255</v>
      </c>
      <c r="E14" s="1" t="s">
        <v>208</v>
      </c>
      <c r="H14" s="1" t="s">
        <v>132</v>
      </c>
      <c r="I14" s="1" t="s">
        <v>246</v>
      </c>
      <c r="J14" s="1">
        <f t="shared" si="0"/>
        <v>2</v>
      </c>
    </row>
    <row r="15" spans="1:10" ht="12.75">
      <c r="A15" s="1">
        <v>58</v>
      </c>
      <c r="C15" s="1" t="s">
        <v>125</v>
      </c>
      <c r="D15" s="1" t="s">
        <v>255</v>
      </c>
      <c r="E15" s="1" t="s">
        <v>208</v>
      </c>
      <c r="H15" s="1" t="s">
        <v>132</v>
      </c>
      <c r="I15" s="1" t="s">
        <v>246</v>
      </c>
      <c r="J15" s="1">
        <f t="shared" si="0"/>
        <v>2</v>
      </c>
    </row>
    <row r="16" spans="1:30" ht="12.75">
      <c r="A16" s="1">
        <v>19</v>
      </c>
      <c r="C16" s="1" t="s">
        <v>321</v>
      </c>
      <c r="D16" s="1" t="s">
        <v>206</v>
      </c>
      <c r="E16" s="1" t="s">
        <v>207</v>
      </c>
      <c r="F16" s="2" t="s">
        <v>131</v>
      </c>
      <c r="H16" s="1" t="s">
        <v>132</v>
      </c>
      <c r="I16" s="2"/>
      <c r="J16" s="1">
        <f t="shared" si="0"/>
        <v>2</v>
      </c>
      <c r="P16" s="2" t="s">
        <v>399</v>
      </c>
      <c r="Q16" s="2"/>
      <c r="S16" s="2"/>
      <c r="T16" s="2"/>
      <c r="V16" s="1">
        <v>19</v>
      </c>
      <c r="W16" s="1">
        <v>19</v>
      </c>
      <c r="X16" s="1">
        <v>19</v>
      </c>
      <c r="Y16" s="1">
        <v>19</v>
      </c>
      <c r="Z16" s="1">
        <v>19</v>
      </c>
      <c r="AB16" s="1">
        <v>19</v>
      </c>
      <c r="AD16" s="1">
        <v>19</v>
      </c>
    </row>
    <row r="17" spans="1:32" ht="12.75">
      <c r="A17" s="1">
        <v>20</v>
      </c>
      <c r="C17" s="1" t="s">
        <v>323</v>
      </c>
      <c r="D17" s="1" t="s">
        <v>196</v>
      </c>
      <c r="E17" s="1" t="s">
        <v>207</v>
      </c>
      <c r="F17" s="2"/>
      <c r="G17" s="2"/>
      <c r="H17" s="1" t="s">
        <v>132</v>
      </c>
      <c r="I17" s="2"/>
      <c r="J17" s="1">
        <f t="shared" si="0"/>
        <v>1</v>
      </c>
      <c r="P17" s="2"/>
      <c r="Q17" s="2"/>
      <c r="S17" s="2"/>
      <c r="T17" s="2"/>
      <c r="V17" s="1">
        <v>20</v>
      </c>
      <c r="Y17" s="1">
        <v>20</v>
      </c>
      <c r="Z17" s="1">
        <v>20</v>
      </c>
      <c r="AF17" s="1">
        <v>20</v>
      </c>
    </row>
    <row r="18" spans="1:32" ht="12.75">
      <c r="A18" s="1">
        <v>21</v>
      </c>
      <c r="B18" s="1" t="s">
        <v>512</v>
      </c>
      <c r="C18" s="1" t="s">
        <v>325</v>
      </c>
      <c r="D18" s="1" t="s">
        <v>196</v>
      </c>
      <c r="E18" s="1" t="s">
        <v>207</v>
      </c>
      <c r="G18" s="2"/>
      <c r="H18" s="1" t="s">
        <v>132</v>
      </c>
      <c r="I18" s="2"/>
      <c r="J18" s="1">
        <f t="shared" si="0"/>
        <v>1</v>
      </c>
      <c r="P18" s="2"/>
      <c r="Q18" s="2"/>
      <c r="S18" s="2"/>
      <c r="T18" s="2"/>
      <c r="V18" s="1">
        <v>21</v>
      </c>
      <c r="W18" s="1">
        <v>21</v>
      </c>
      <c r="X18" s="1">
        <v>21</v>
      </c>
      <c r="Z18" s="1">
        <v>21</v>
      </c>
      <c r="AB18" s="1">
        <v>21</v>
      </c>
      <c r="AC18" s="1">
        <v>21</v>
      </c>
      <c r="AE18" s="1">
        <v>21</v>
      </c>
      <c r="AF18" s="1">
        <v>21</v>
      </c>
    </row>
    <row r="19" spans="1:32" ht="12.75">
      <c r="A19" s="1">
        <v>29</v>
      </c>
      <c r="C19" s="1" t="s">
        <v>244</v>
      </c>
      <c r="D19" s="1" t="s">
        <v>196</v>
      </c>
      <c r="E19" s="1" t="s">
        <v>207</v>
      </c>
      <c r="H19" s="1" t="s">
        <v>132</v>
      </c>
      <c r="I19" s="1" t="s">
        <v>246</v>
      </c>
      <c r="J19" s="1">
        <f t="shared" si="0"/>
        <v>2</v>
      </c>
      <c r="S19" s="2"/>
      <c r="T19" s="2"/>
      <c r="V19" s="1">
        <v>29</v>
      </c>
      <c r="W19" s="1">
        <v>29</v>
      </c>
      <c r="Y19" s="1">
        <v>29</v>
      </c>
      <c r="Z19" s="1">
        <v>29</v>
      </c>
      <c r="AB19" s="1">
        <v>29</v>
      </c>
      <c r="AC19" s="1">
        <v>29</v>
      </c>
      <c r="AF19" s="1">
        <v>29</v>
      </c>
    </row>
    <row r="20" spans="1:32" ht="12.75">
      <c r="A20" s="1">
        <v>39</v>
      </c>
      <c r="C20" s="1" t="s">
        <v>272</v>
      </c>
      <c r="D20" s="1" t="s">
        <v>206</v>
      </c>
      <c r="E20" s="1" t="s">
        <v>207</v>
      </c>
      <c r="J20" s="1">
        <f t="shared" si="0"/>
        <v>0</v>
      </c>
      <c r="M20" s="1" t="s">
        <v>399</v>
      </c>
      <c r="T20" s="1" t="s">
        <v>399</v>
      </c>
      <c r="V20" s="1">
        <v>39</v>
      </c>
      <c r="W20" s="1">
        <v>39</v>
      </c>
      <c r="X20" s="1">
        <v>39</v>
      </c>
      <c r="Y20" s="1">
        <v>39</v>
      </c>
      <c r="Z20" s="1">
        <v>39</v>
      </c>
      <c r="AB20" s="3"/>
      <c r="AD20">
        <v>39</v>
      </c>
      <c r="AF20" s="1">
        <v>39</v>
      </c>
    </row>
    <row r="21" spans="1:10" ht="12.75">
      <c r="A21" s="1">
        <v>41</v>
      </c>
      <c r="B21" s="1" t="s">
        <v>504</v>
      </c>
      <c r="C21" s="1" t="s">
        <v>281</v>
      </c>
      <c r="D21" s="1" t="s">
        <v>282</v>
      </c>
      <c r="E21" s="1" t="s">
        <v>207</v>
      </c>
      <c r="I21" s="1" t="s">
        <v>246</v>
      </c>
      <c r="J21" s="1">
        <f t="shared" si="0"/>
        <v>1</v>
      </c>
    </row>
    <row r="22" spans="1:40" ht="12.75">
      <c r="A22" s="1">
        <v>50</v>
      </c>
      <c r="C22" s="1" t="s">
        <v>112</v>
      </c>
      <c r="D22" s="1" t="s">
        <v>195</v>
      </c>
      <c r="E22" s="1" t="s">
        <v>207</v>
      </c>
      <c r="H22" s="1" t="s">
        <v>132</v>
      </c>
      <c r="J22" s="1">
        <f t="shared" si="0"/>
        <v>1</v>
      </c>
      <c r="M22" s="1" t="s">
        <v>399</v>
      </c>
      <c r="T22" s="1" t="s">
        <v>399</v>
      </c>
      <c r="V22" s="1">
        <v>50</v>
      </c>
      <c r="W22" s="1">
        <v>50</v>
      </c>
      <c r="Y22" s="1">
        <v>50</v>
      </c>
      <c r="AB22" s="1">
        <v>50</v>
      </c>
      <c r="AC22" s="3"/>
      <c r="AE22" s="3">
        <v>50</v>
      </c>
      <c r="AH22" s="3">
        <v>50</v>
      </c>
      <c r="AI22" s="3">
        <v>50</v>
      </c>
      <c r="AN22" s="1">
        <v>50</v>
      </c>
    </row>
    <row r="23" spans="1:58" ht="12.75">
      <c r="A23" s="3">
        <v>51</v>
      </c>
      <c r="B23" s="3"/>
      <c r="C23" s="3" t="s">
        <v>116</v>
      </c>
      <c r="D23" s="3" t="s">
        <v>195</v>
      </c>
      <c r="E23" s="1" t="s">
        <v>207</v>
      </c>
      <c r="F23" s="3"/>
      <c r="G23" s="3"/>
      <c r="H23" s="1" t="s">
        <v>132</v>
      </c>
      <c r="I23" s="1" t="s">
        <v>246</v>
      </c>
      <c r="J23" s="1">
        <f t="shared" si="0"/>
        <v>2</v>
      </c>
      <c r="P23" s="3"/>
      <c r="Q23" s="3"/>
      <c r="S23" s="3"/>
      <c r="T23" s="3"/>
      <c r="V23" s="3">
        <v>51</v>
      </c>
      <c r="W23" s="3">
        <v>51</v>
      </c>
      <c r="X23" s="3"/>
      <c r="Y23" s="3"/>
      <c r="Z23" s="3"/>
      <c r="AA23" s="3"/>
      <c r="AB23" s="3">
        <v>51</v>
      </c>
      <c r="AC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31" ht="12.75">
      <c r="A24" s="1">
        <v>3</v>
      </c>
      <c r="C24" s="1" t="s">
        <v>295</v>
      </c>
      <c r="D24" s="1" t="s">
        <v>196</v>
      </c>
      <c r="E24" s="1" t="s">
        <v>21</v>
      </c>
      <c r="H24" s="1" t="s">
        <v>132</v>
      </c>
      <c r="I24" s="1" t="s">
        <v>246</v>
      </c>
      <c r="J24" s="1">
        <f t="shared" si="0"/>
        <v>2</v>
      </c>
      <c r="P24" s="2"/>
      <c r="Q24" s="2"/>
      <c r="W24" s="1">
        <v>3</v>
      </c>
      <c r="Y24" s="1">
        <v>3</v>
      </c>
      <c r="AA24" s="1">
        <v>3</v>
      </c>
      <c r="AB24" s="1">
        <v>3</v>
      </c>
      <c r="AC24" s="1">
        <v>3</v>
      </c>
      <c r="AD24" s="1">
        <v>3</v>
      </c>
      <c r="AE24" s="1">
        <v>3</v>
      </c>
    </row>
    <row r="25" spans="1:31" ht="12.75">
      <c r="A25" s="1">
        <v>4</v>
      </c>
      <c r="C25" s="1" t="s">
        <v>297</v>
      </c>
      <c r="D25" s="1" t="s">
        <v>195</v>
      </c>
      <c r="E25" s="1" t="s">
        <v>21</v>
      </c>
      <c r="H25" s="2"/>
      <c r="I25" s="1" t="s">
        <v>246</v>
      </c>
      <c r="J25" s="1">
        <f t="shared" si="0"/>
        <v>1</v>
      </c>
      <c r="P25" s="2"/>
      <c r="Q25" s="2"/>
      <c r="S25" s="2"/>
      <c r="T25" s="2"/>
      <c r="V25" s="1">
        <v>4</v>
      </c>
      <c r="W25" s="1">
        <v>4</v>
      </c>
      <c r="AB25" s="1">
        <v>4</v>
      </c>
      <c r="AC25" s="1">
        <v>4</v>
      </c>
      <c r="AE25" s="1">
        <v>4</v>
      </c>
    </row>
    <row r="26" spans="1:43" ht="12.75">
      <c r="A26" s="1">
        <v>6</v>
      </c>
      <c r="C26" s="1" t="s">
        <v>463</v>
      </c>
      <c r="D26" s="1" t="s">
        <v>196</v>
      </c>
      <c r="E26" s="1" t="s">
        <v>21</v>
      </c>
      <c r="F26" s="2" t="s">
        <v>131</v>
      </c>
      <c r="G26" s="1" t="s">
        <v>503</v>
      </c>
      <c r="H26" s="1" t="s">
        <v>132</v>
      </c>
      <c r="J26" s="1">
        <f t="shared" si="0"/>
        <v>3</v>
      </c>
      <c r="M26" s="1" t="s">
        <v>399</v>
      </c>
      <c r="P26" s="2" t="s">
        <v>399</v>
      </c>
      <c r="Q26" s="2"/>
      <c r="S26" s="2"/>
      <c r="T26" s="2" t="s">
        <v>399</v>
      </c>
      <c r="V26" s="1">
        <v>6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H26" s="1">
        <v>6</v>
      </c>
      <c r="AI26" s="1">
        <v>6</v>
      </c>
      <c r="AJ26" s="1">
        <v>6</v>
      </c>
      <c r="AQ26" s="1">
        <v>6</v>
      </c>
    </row>
    <row r="27" spans="1:20" ht="12.75">
      <c r="A27" s="1">
        <v>35</v>
      </c>
      <c r="C27" s="1" t="s">
        <v>262</v>
      </c>
      <c r="D27" s="1" t="s">
        <v>206</v>
      </c>
      <c r="E27" s="1" t="s">
        <v>21</v>
      </c>
      <c r="H27" s="1" t="s">
        <v>132</v>
      </c>
      <c r="I27" s="1" t="s">
        <v>246</v>
      </c>
      <c r="J27" s="1">
        <f t="shared" si="0"/>
        <v>2</v>
      </c>
      <c r="S27" s="2"/>
      <c r="T27" s="2"/>
    </row>
    <row r="28" spans="1:61" ht="12.75">
      <c r="A28" s="1">
        <v>37</v>
      </c>
      <c r="C28" s="1" t="s">
        <v>264</v>
      </c>
      <c r="D28" s="1" t="s">
        <v>265</v>
      </c>
      <c r="E28" s="1" t="s">
        <v>21</v>
      </c>
      <c r="J28" s="1">
        <f t="shared" si="0"/>
        <v>0</v>
      </c>
      <c r="M28" s="1" t="s">
        <v>399</v>
      </c>
      <c r="V28"/>
      <c r="W28"/>
      <c r="X28"/>
      <c r="Y28"/>
      <c r="Z28"/>
      <c r="AA28"/>
      <c r="AB28"/>
      <c r="AC28"/>
      <c r="AD28">
        <v>37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58" ht="12.75">
      <c r="A29" s="3">
        <v>60</v>
      </c>
      <c r="B29" s="3"/>
      <c r="C29" s="3" t="s">
        <v>128</v>
      </c>
      <c r="D29" s="3" t="s">
        <v>196</v>
      </c>
      <c r="E29" s="1" t="s">
        <v>21</v>
      </c>
      <c r="F29" s="3"/>
      <c r="G29" s="3"/>
      <c r="H29" s="1" t="s">
        <v>132</v>
      </c>
      <c r="I29" s="3"/>
      <c r="J29" s="1">
        <f t="shared" si="0"/>
        <v>1</v>
      </c>
      <c r="M29" s="1" t="s">
        <v>399</v>
      </c>
      <c r="P29" s="3"/>
      <c r="Q29" s="3"/>
      <c r="S29" s="3"/>
      <c r="T29" s="3" t="s">
        <v>399</v>
      </c>
      <c r="V29" s="3">
        <v>60</v>
      </c>
      <c r="W29" s="3">
        <v>60</v>
      </c>
      <c r="X29" s="3">
        <v>60</v>
      </c>
      <c r="Y29" s="3">
        <v>60</v>
      </c>
      <c r="Z29" s="3">
        <v>60</v>
      </c>
      <c r="AA29" s="3">
        <v>60</v>
      </c>
      <c r="AB29" s="3">
        <v>60</v>
      </c>
      <c r="AC29" s="3">
        <v>60</v>
      </c>
      <c r="AE29" s="3"/>
      <c r="AF29" s="3"/>
      <c r="AG29" s="3"/>
      <c r="AH29" s="3"/>
      <c r="AI29" s="3"/>
      <c r="AJ29" s="3"/>
      <c r="AK29" s="3"/>
      <c r="AL29" s="3"/>
      <c r="AM29" s="3"/>
      <c r="AN29" s="3">
        <v>60</v>
      </c>
      <c r="AO29" s="3">
        <v>60</v>
      </c>
      <c r="AP29" s="3"/>
      <c r="AQ29" s="3"/>
      <c r="AR29" s="3">
        <v>60</v>
      </c>
      <c r="AS29" s="3"/>
      <c r="AT29" s="3"/>
      <c r="AU29" s="3"/>
      <c r="AV29" s="3">
        <v>60</v>
      </c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38" s="3" customFormat="1" ht="12.75">
      <c r="A30" s="3">
        <v>61</v>
      </c>
      <c r="C30" s="3" t="s">
        <v>129</v>
      </c>
      <c r="D30" s="3" t="s">
        <v>196</v>
      </c>
      <c r="E30" s="1" t="s">
        <v>21</v>
      </c>
      <c r="H30" s="1" t="s">
        <v>132</v>
      </c>
      <c r="J30" s="1">
        <f t="shared" si="0"/>
        <v>1</v>
      </c>
      <c r="K30" s="1"/>
      <c r="L30" s="1"/>
      <c r="M30" s="1"/>
      <c r="N30" s="1"/>
      <c r="O30" s="1"/>
      <c r="R30" s="1"/>
      <c r="T30" s="3" t="s">
        <v>399</v>
      </c>
      <c r="V30" s="3">
        <v>61</v>
      </c>
      <c r="W30" s="3">
        <v>61</v>
      </c>
      <c r="X30" s="3">
        <v>61</v>
      </c>
      <c r="Y30" s="3">
        <v>61</v>
      </c>
      <c r="Z30" s="3">
        <v>61</v>
      </c>
      <c r="AA30" s="3">
        <v>61</v>
      </c>
      <c r="AB30" s="3">
        <v>61</v>
      </c>
      <c r="AC30" s="3">
        <v>61</v>
      </c>
      <c r="AG30" s="3">
        <v>61</v>
      </c>
      <c r="AL30" s="3">
        <v>61</v>
      </c>
    </row>
    <row r="31" spans="1:58" s="3" customFormat="1" ht="12.75">
      <c r="A31" s="1">
        <v>2</v>
      </c>
      <c r="B31" s="1"/>
      <c r="C31" s="1" t="s">
        <v>397</v>
      </c>
      <c r="D31" s="1" t="s">
        <v>196</v>
      </c>
      <c r="E31" s="1" t="s">
        <v>138</v>
      </c>
      <c r="F31" s="1"/>
      <c r="G31" s="1"/>
      <c r="H31" s="1" t="s">
        <v>132</v>
      </c>
      <c r="I31" s="1" t="s">
        <v>246</v>
      </c>
      <c r="J31" s="1">
        <f t="shared" si="0"/>
        <v>2</v>
      </c>
      <c r="K31" s="1"/>
      <c r="L31" s="1"/>
      <c r="M31" s="1"/>
      <c r="N31" s="1"/>
      <c r="O31" s="1"/>
      <c r="P31" s="2"/>
      <c r="Q31" s="2"/>
      <c r="R31" s="1"/>
      <c r="S31" s="1"/>
      <c r="T31" s="1"/>
      <c r="V31" s="1"/>
      <c r="W31" s="1"/>
      <c r="X31" s="1"/>
      <c r="Y31" s="1"/>
      <c r="Z31" s="1"/>
      <c r="AA31" s="1"/>
      <c r="AB31" s="1">
        <v>2</v>
      </c>
      <c r="AC31" s="1">
        <v>2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2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46" ht="12.75">
      <c r="A32" s="1">
        <v>9</v>
      </c>
      <c r="C32" s="1" t="s">
        <v>203</v>
      </c>
      <c r="D32" s="1" t="s">
        <v>196</v>
      </c>
      <c r="E32" s="1" t="s">
        <v>138</v>
      </c>
      <c r="G32" s="2"/>
      <c r="H32" s="1" t="s">
        <v>132</v>
      </c>
      <c r="I32" s="2"/>
      <c r="J32" s="1">
        <f t="shared" si="0"/>
        <v>1</v>
      </c>
      <c r="P32" s="2"/>
      <c r="Q32" s="2"/>
      <c r="S32" s="2"/>
      <c r="T32" s="2"/>
      <c r="V32" s="1">
        <v>9</v>
      </c>
      <c r="W32" s="1">
        <v>9</v>
      </c>
      <c r="Y32" s="1">
        <v>9</v>
      </c>
      <c r="Z32" s="1">
        <v>9</v>
      </c>
      <c r="AA32" s="1">
        <v>9</v>
      </c>
      <c r="AB32" s="1">
        <v>9</v>
      </c>
      <c r="AC32" s="1">
        <v>9</v>
      </c>
      <c r="AD32" s="1">
        <v>9</v>
      </c>
      <c r="AM32" s="1">
        <v>9</v>
      </c>
      <c r="AT32" s="1">
        <v>9</v>
      </c>
    </row>
    <row r="33" spans="1:29" ht="12.75">
      <c r="A33" s="1">
        <v>10</v>
      </c>
      <c r="C33" s="1" t="s">
        <v>310</v>
      </c>
      <c r="D33" s="1" t="s">
        <v>196</v>
      </c>
      <c r="E33" s="1" t="s">
        <v>138</v>
      </c>
      <c r="F33" s="2" t="s">
        <v>131</v>
      </c>
      <c r="G33" s="2"/>
      <c r="H33" s="1" t="s">
        <v>132</v>
      </c>
      <c r="I33" s="1" t="s">
        <v>246</v>
      </c>
      <c r="J33" s="1">
        <f t="shared" si="0"/>
        <v>3</v>
      </c>
      <c r="P33" s="2"/>
      <c r="Q33" s="2"/>
      <c r="S33" s="2"/>
      <c r="T33" s="2"/>
      <c r="V33" s="1">
        <v>10</v>
      </c>
      <c r="W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</v>
      </c>
    </row>
    <row r="34" spans="1:44" ht="12.75">
      <c r="A34" s="1">
        <v>11</v>
      </c>
      <c r="C34" s="1" t="s">
        <v>311</v>
      </c>
      <c r="D34" s="1" t="s">
        <v>196</v>
      </c>
      <c r="E34" s="1" t="s">
        <v>138</v>
      </c>
      <c r="F34" s="2" t="s">
        <v>131</v>
      </c>
      <c r="H34" s="1" t="s">
        <v>132</v>
      </c>
      <c r="I34" s="1" t="s">
        <v>246</v>
      </c>
      <c r="J34" s="1">
        <f aca="true" t="shared" si="1" ref="J34:J61">COUNTA(F34:I34)</f>
        <v>3</v>
      </c>
      <c r="P34" s="2" t="s">
        <v>399</v>
      </c>
      <c r="Q34" s="2"/>
      <c r="S34" s="2"/>
      <c r="T34" s="2" t="s">
        <v>399</v>
      </c>
      <c r="V34" s="1">
        <v>11</v>
      </c>
      <c r="W34" s="1">
        <v>11</v>
      </c>
      <c r="X34" s="1">
        <v>11</v>
      </c>
      <c r="Y34" s="1">
        <v>11</v>
      </c>
      <c r="AB34" s="1">
        <v>11</v>
      </c>
      <c r="AC34" s="1">
        <v>11</v>
      </c>
      <c r="AD34" s="1">
        <v>11</v>
      </c>
      <c r="AE34" s="1">
        <v>11</v>
      </c>
      <c r="AH34" s="1">
        <v>11</v>
      </c>
      <c r="AJ34" s="1">
        <v>11</v>
      </c>
      <c r="AN34" s="1">
        <v>11</v>
      </c>
      <c r="AO34" s="1">
        <v>11</v>
      </c>
      <c r="AQ34" s="1">
        <v>11</v>
      </c>
      <c r="AR34" s="1">
        <v>11</v>
      </c>
    </row>
    <row r="35" spans="1:28" ht="12.75">
      <c r="A35" s="1">
        <v>13</v>
      </c>
      <c r="C35" s="1" t="s">
        <v>315</v>
      </c>
      <c r="D35" s="1" t="s">
        <v>204</v>
      </c>
      <c r="E35" s="1" t="s">
        <v>138</v>
      </c>
      <c r="G35" s="2"/>
      <c r="H35" s="2"/>
      <c r="I35" s="1" t="s">
        <v>246</v>
      </c>
      <c r="J35" s="1">
        <f t="shared" si="1"/>
        <v>1</v>
      </c>
      <c r="P35" s="2"/>
      <c r="Q35" s="2"/>
      <c r="S35" s="2"/>
      <c r="T35" s="2"/>
      <c r="Z35" s="1">
        <v>13</v>
      </c>
      <c r="AB35" s="1">
        <v>13</v>
      </c>
    </row>
    <row r="36" spans="1:31" ht="12.75">
      <c r="A36" s="1">
        <v>14</v>
      </c>
      <c r="C36" s="1" t="s">
        <v>500</v>
      </c>
      <c r="D36" s="1" t="s">
        <v>204</v>
      </c>
      <c r="E36" s="1" t="s">
        <v>138</v>
      </c>
      <c r="G36" s="2"/>
      <c r="H36" s="1" t="s">
        <v>132</v>
      </c>
      <c r="I36" s="1" t="s">
        <v>246</v>
      </c>
      <c r="J36" s="1">
        <f t="shared" si="1"/>
        <v>2</v>
      </c>
      <c r="P36" s="2"/>
      <c r="Q36" s="2"/>
      <c r="S36" s="2"/>
      <c r="T36" s="2"/>
      <c r="V36" s="1">
        <v>14</v>
      </c>
      <c r="W36" s="1">
        <v>14</v>
      </c>
      <c r="Y36" s="1">
        <v>14</v>
      </c>
      <c r="Z36" s="1">
        <v>14</v>
      </c>
      <c r="AB36" s="1">
        <v>14</v>
      </c>
      <c r="AC36" s="1">
        <v>14</v>
      </c>
      <c r="AD36" s="1">
        <v>14</v>
      </c>
      <c r="AE36" s="1">
        <v>14</v>
      </c>
    </row>
    <row r="37" spans="1:20" ht="12.75">
      <c r="A37" s="1">
        <v>16</v>
      </c>
      <c r="B37" s="1" t="s">
        <v>504</v>
      </c>
      <c r="C37" s="1" t="s">
        <v>318</v>
      </c>
      <c r="D37" s="1" t="s">
        <v>196</v>
      </c>
      <c r="E37" s="1" t="s">
        <v>138</v>
      </c>
      <c r="F37" s="2"/>
      <c r="G37" s="2"/>
      <c r="H37" s="2"/>
      <c r="I37" s="2"/>
      <c r="J37" s="1">
        <f t="shared" si="1"/>
        <v>0</v>
      </c>
      <c r="P37" s="2"/>
      <c r="Q37" s="2"/>
      <c r="S37" s="2"/>
      <c r="T37" s="2"/>
    </row>
    <row r="38" spans="1:58" s="3" customFormat="1" ht="12.75">
      <c r="A38" s="1">
        <v>17</v>
      </c>
      <c r="B38" s="1" t="s">
        <v>504</v>
      </c>
      <c r="C38" s="1" t="s">
        <v>319</v>
      </c>
      <c r="D38" s="1" t="s">
        <v>196</v>
      </c>
      <c r="E38" s="1" t="s">
        <v>138</v>
      </c>
      <c r="F38" s="2" t="s">
        <v>131</v>
      </c>
      <c r="G38" s="2"/>
      <c r="H38" s="2"/>
      <c r="I38" s="2"/>
      <c r="J38" s="1">
        <f t="shared" si="1"/>
        <v>1</v>
      </c>
      <c r="K38" s="1"/>
      <c r="L38" s="1"/>
      <c r="M38" s="1"/>
      <c r="N38" s="1"/>
      <c r="O38" s="1"/>
      <c r="P38" s="2" t="s">
        <v>399</v>
      </c>
      <c r="Q38" s="2"/>
      <c r="R38" s="1"/>
      <c r="S38" s="2"/>
      <c r="T38" s="2" t="s">
        <v>399</v>
      </c>
      <c r="V38" s="1"/>
      <c r="W38" s="1"/>
      <c r="X38" s="1"/>
      <c r="Y38" s="1"/>
      <c r="Z38" s="1"/>
      <c r="AA38" s="1"/>
      <c r="AB38" s="1">
        <v>17</v>
      </c>
      <c r="AC38" s="1">
        <v>17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28" ht="12.75">
      <c r="A39" s="1">
        <v>33</v>
      </c>
      <c r="C39" s="1" t="s">
        <v>258</v>
      </c>
      <c r="D39" s="1" t="s">
        <v>206</v>
      </c>
      <c r="E39" s="1" t="s">
        <v>138</v>
      </c>
      <c r="H39" s="1" t="s">
        <v>132</v>
      </c>
      <c r="I39" s="1" t="s">
        <v>246</v>
      </c>
      <c r="J39" s="1">
        <f t="shared" si="1"/>
        <v>2</v>
      </c>
      <c r="S39" s="2"/>
      <c r="T39" s="2"/>
      <c r="V39" s="1">
        <v>33</v>
      </c>
      <c r="W39" s="1">
        <v>33</v>
      </c>
      <c r="Y39" s="1">
        <v>33</v>
      </c>
      <c r="Z39" s="1">
        <v>33</v>
      </c>
      <c r="AB39" s="1">
        <v>33</v>
      </c>
    </row>
    <row r="40" spans="1:29" ht="12.75">
      <c r="A40" s="1">
        <v>34</v>
      </c>
      <c r="C40" s="1" t="s">
        <v>260</v>
      </c>
      <c r="D40" s="1" t="s">
        <v>196</v>
      </c>
      <c r="E40" s="1" t="s">
        <v>138</v>
      </c>
      <c r="H40" s="1" t="s">
        <v>132</v>
      </c>
      <c r="I40" s="1" t="s">
        <v>246</v>
      </c>
      <c r="J40" s="1">
        <f t="shared" si="1"/>
        <v>2</v>
      </c>
      <c r="N40" s="1" t="s">
        <v>399</v>
      </c>
      <c r="S40" s="2"/>
      <c r="T40" s="2"/>
      <c r="V40" s="1">
        <v>34</v>
      </c>
      <c r="W40" s="1">
        <v>34</v>
      </c>
      <c r="Y40" s="1">
        <v>34</v>
      </c>
      <c r="Z40" s="1">
        <v>34</v>
      </c>
      <c r="AA40" s="1">
        <v>34</v>
      </c>
      <c r="AB40" s="1">
        <v>34</v>
      </c>
      <c r="AC40" s="1">
        <v>34</v>
      </c>
    </row>
    <row r="41" spans="1:58" ht="12.75">
      <c r="A41" s="3">
        <v>45</v>
      </c>
      <c r="B41" s="3"/>
      <c r="C41" s="3" t="s">
        <v>103</v>
      </c>
      <c r="D41" s="3" t="s">
        <v>104</v>
      </c>
      <c r="E41" s="1" t="s">
        <v>138</v>
      </c>
      <c r="F41" s="2" t="s">
        <v>131</v>
      </c>
      <c r="G41" s="3"/>
      <c r="H41" s="1" t="s">
        <v>132</v>
      </c>
      <c r="I41" s="3"/>
      <c r="J41" s="1">
        <f t="shared" si="1"/>
        <v>2</v>
      </c>
      <c r="P41" s="3" t="s">
        <v>399</v>
      </c>
      <c r="Q41" s="3"/>
      <c r="S41" s="3"/>
      <c r="T41" s="3" t="s">
        <v>399</v>
      </c>
      <c r="V41" s="3">
        <v>45</v>
      </c>
      <c r="W41" s="3"/>
      <c r="X41" s="3">
        <v>45</v>
      </c>
      <c r="Y41" s="3"/>
      <c r="Z41" s="3">
        <v>45</v>
      </c>
      <c r="AA41" s="3">
        <v>45</v>
      </c>
      <c r="AB41" s="3"/>
      <c r="AC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45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>
        <v>45</v>
      </c>
    </row>
    <row r="42" spans="1:45" s="3" customFormat="1" ht="12.75">
      <c r="A42" s="3">
        <v>46</v>
      </c>
      <c r="C42" s="3" t="s">
        <v>107</v>
      </c>
      <c r="D42" s="3" t="s">
        <v>196</v>
      </c>
      <c r="E42" s="1" t="s">
        <v>138</v>
      </c>
      <c r="H42" s="1" t="s">
        <v>132</v>
      </c>
      <c r="I42" s="1" t="s">
        <v>246</v>
      </c>
      <c r="J42" s="1">
        <f t="shared" si="1"/>
        <v>2</v>
      </c>
      <c r="K42" s="1"/>
      <c r="L42" s="1"/>
      <c r="M42" s="1"/>
      <c r="N42" s="1"/>
      <c r="O42" s="1"/>
      <c r="P42" s="3" t="s">
        <v>399</v>
      </c>
      <c r="R42" s="1"/>
      <c r="T42" s="3" t="s">
        <v>399</v>
      </c>
      <c r="V42" s="3">
        <v>46</v>
      </c>
      <c r="X42" s="3">
        <v>46</v>
      </c>
      <c r="Y42" s="3">
        <v>46</v>
      </c>
      <c r="AA42" s="3">
        <v>46</v>
      </c>
      <c r="AC42" s="3">
        <v>46</v>
      </c>
      <c r="AS42" s="3">
        <v>46</v>
      </c>
    </row>
    <row r="43" spans="1:58" ht="12.75">
      <c r="A43" s="3">
        <v>47</v>
      </c>
      <c r="B43" s="3"/>
      <c r="C43" s="3" t="s">
        <v>108</v>
      </c>
      <c r="D43" s="3" t="s">
        <v>196</v>
      </c>
      <c r="E43" s="1" t="s">
        <v>138</v>
      </c>
      <c r="F43" s="3"/>
      <c r="G43" s="3"/>
      <c r="H43" s="1" t="s">
        <v>132</v>
      </c>
      <c r="I43" s="1" t="s">
        <v>246</v>
      </c>
      <c r="J43" s="1">
        <f t="shared" si="1"/>
        <v>2</v>
      </c>
      <c r="P43" s="3"/>
      <c r="Q43" s="3"/>
      <c r="S43" s="3"/>
      <c r="T43" s="3" t="s">
        <v>399</v>
      </c>
      <c r="V43" s="3"/>
      <c r="W43" s="3"/>
      <c r="X43" s="3"/>
      <c r="Y43" s="3"/>
      <c r="Z43" s="3"/>
      <c r="AA43" s="3"/>
      <c r="AB43" s="3"/>
      <c r="AC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1" ht="12.75">
      <c r="A44" s="1">
        <v>59</v>
      </c>
      <c r="C44" s="1" t="s">
        <v>126</v>
      </c>
      <c r="D44" s="1" t="s">
        <v>196</v>
      </c>
      <c r="E44" s="1" t="s">
        <v>138</v>
      </c>
      <c r="F44" s="2" t="s">
        <v>131</v>
      </c>
      <c r="H44" s="1" t="s">
        <v>132</v>
      </c>
      <c r="J44" s="1">
        <f t="shared" si="1"/>
        <v>2</v>
      </c>
      <c r="P44" s="1" t="s">
        <v>399</v>
      </c>
      <c r="T44" s="1" t="s">
        <v>399</v>
      </c>
      <c r="X44" s="1">
        <v>59</v>
      </c>
      <c r="Y44" s="1">
        <v>59</v>
      </c>
      <c r="Z44" s="1">
        <v>59</v>
      </c>
      <c r="AA44" s="1">
        <v>59</v>
      </c>
      <c r="AN44" s="1">
        <v>59</v>
      </c>
      <c r="AO44" s="1">
        <v>59</v>
      </c>
      <c r="AP44" s="1">
        <v>59</v>
      </c>
      <c r="AS44" s="1">
        <v>59</v>
      </c>
      <c r="AY44" s="1">
        <v>59</v>
      </c>
    </row>
    <row r="45" spans="1:58" s="3" customFormat="1" ht="12.75">
      <c r="A45" s="1">
        <v>7</v>
      </c>
      <c r="B45" s="1"/>
      <c r="C45" s="1" t="s">
        <v>307</v>
      </c>
      <c r="D45" s="1" t="s">
        <v>196</v>
      </c>
      <c r="E45" s="1" t="s">
        <v>199</v>
      </c>
      <c r="F45" s="1"/>
      <c r="G45" s="2"/>
      <c r="H45" s="1" t="s">
        <v>132</v>
      </c>
      <c r="I45" s="1" t="s">
        <v>246</v>
      </c>
      <c r="J45" s="1">
        <f t="shared" si="1"/>
        <v>2</v>
      </c>
      <c r="K45" s="1"/>
      <c r="L45" s="1"/>
      <c r="M45" s="1"/>
      <c r="N45" s="1"/>
      <c r="O45" s="1"/>
      <c r="P45" s="2"/>
      <c r="Q45" s="2"/>
      <c r="R45" s="1"/>
      <c r="S45" s="1"/>
      <c r="T45" s="1"/>
      <c r="V45" s="1">
        <v>7</v>
      </c>
      <c r="W45" s="1">
        <v>7</v>
      </c>
      <c r="X45" s="1">
        <v>7</v>
      </c>
      <c r="Y45" s="1">
        <v>7</v>
      </c>
      <c r="Z45" s="1">
        <v>7</v>
      </c>
      <c r="AA45" s="1">
        <v>7</v>
      </c>
      <c r="AB45" s="1">
        <v>7</v>
      </c>
      <c r="AC45" s="1">
        <v>7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s="3" customFormat="1" ht="12.75">
      <c r="A46" s="1">
        <v>8</v>
      </c>
      <c r="B46" s="1"/>
      <c r="C46" s="1" t="s">
        <v>308</v>
      </c>
      <c r="D46" s="1" t="s">
        <v>195</v>
      </c>
      <c r="E46" s="1" t="s">
        <v>199</v>
      </c>
      <c r="F46" s="1"/>
      <c r="G46" s="2"/>
      <c r="H46" s="1" t="s">
        <v>132</v>
      </c>
      <c r="I46" s="1" t="s">
        <v>246</v>
      </c>
      <c r="J46" s="1">
        <f t="shared" si="1"/>
        <v>2</v>
      </c>
      <c r="K46" s="1"/>
      <c r="L46" s="1"/>
      <c r="M46" s="1"/>
      <c r="N46" s="1"/>
      <c r="O46" s="1"/>
      <c r="P46" s="2"/>
      <c r="Q46" s="2"/>
      <c r="R46" s="1"/>
      <c r="S46" s="1"/>
      <c r="T46" s="1"/>
      <c r="V46" s="1">
        <v>8</v>
      </c>
      <c r="W46" s="1">
        <v>8</v>
      </c>
      <c r="X46" s="1"/>
      <c r="Y46" s="1">
        <v>8</v>
      </c>
      <c r="Z46" s="1">
        <v>8</v>
      </c>
      <c r="AA46" s="1"/>
      <c r="AB46" s="1">
        <v>8</v>
      </c>
      <c r="AC46" s="1">
        <v>8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3" customFormat="1" ht="12.75">
      <c r="A47" s="1">
        <v>12</v>
      </c>
      <c r="B47" s="1"/>
      <c r="C47" s="1" t="s">
        <v>314</v>
      </c>
      <c r="D47" s="1" t="s">
        <v>196</v>
      </c>
      <c r="E47" s="1" t="s">
        <v>199</v>
      </c>
      <c r="F47" s="1"/>
      <c r="G47" s="2"/>
      <c r="H47" s="2"/>
      <c r="I47" s="1" t="s">
        <v>246</v>
      </c>
      <c r="J47" s="1">
        <f t="shared" si="1"/>
        <v>1</v>
      </c>
      <c r="K47" s="1"/>
      <c r="L47" s="1"/>
      <c r="M47" s="1"/>
      <c r="N47" s="1"/>
      <c r="O47" s="1"/>
      <c r="P47" s="2"/>
      <c r="Q47" s="2"/>
      <c r="R47" s="1"/>
      <c r="S47" s="2"/>
      <c r="T47" s="2"/>
      <c r="V47" s="1"/>
      <c r="W47" s="1"/>
      <c r="X47" s="1"/>
      <c r="Y47" s="1"/>
      <c r="Z47" s="1">
        <v>12</v>
      </c>
      <c r="AA47" s="1"/>
      <c r="AB47" s="1"/>
      <c r="AC47" s="1">
        <v>12</v>
      </c>
      <c r="AE47" s="1"/>
      <c r="AF47" s="1"/>
      <c r="AG47" s="1"/>
      <c r="AH47" s="1"/>
      <c r="AI47" s="1"/>
      <c r="AJ47" s="1"/>
      <c r="AK47" s="1"/>
      <c r="AL47" s="1"/>
      <c r="AM47" s="1">
        <v>12</v>
      </c>
      <c r="AN47" s="1"/>
      <c r="AO47" s="1"/>
      <c r="AQ47" s="1"/>
      <c r="AR47" s="1"/>
      <c r="AS47" s="1">
        <v>12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3" ht="12.75">
      <c r="A48" s="1">
        <v>18</v>
      </c>
      <c r="C48" s="1" t="s">
        <v>320</v>
      </c>
      <c r="D48" s="1" t="s">
        <v>196</v>
      </c>
      <c r="E48" s="1" t="s">
        <v>199</v>
      </c>
      <c r="F48" s="2" t="s">
        <v>131</v>
      </c>
      <c r="G48" s="2"/>
      <c r="H48" s="1" t="s">
        <v>132</v>
      </c>
      <c r="I48" s="2"/>
      <c r="J48" s="1">
        <f t="shared" si="1"/>
        <v>2</v>
      </c>
      <c r="P48" s="2" t="s">
        <v>399</v>
      </c>
      <c r="Q48" s="2"/>
      <c r="S48" s="2"/>
      <c r="T48" s="2" t="s">
        <v>399</v>
      </c>
      <c r="V48" s="1">
        <v>18</v>
      </c>
      <c r="W48" s="1">
        <v>18</v>
      </c>
      <c r="X48" s="1">
        <v>18</v>
      </c>
      <c r="Y48" s="1">
        <v>18</v>
      </c>
      <c r="Z48" s="1">
        <v>18</v>
      </c>
      <c r="AB48" s="1">
        <v>18</v>
      </c>
      <c r="AC48" s="1">
        <v>18</v>
      </c>
      <c r="AX48" s="1">
        <v>18</v>
      </c>
      <c r="AZ48" s="1">
        <v>18</v>
      </c>
      <c r="BA48" s="1">
        <v>18</v>
      </c>
    </row>
    <row r="49" spans="1:41" ht="12.75">
      <c r="A49" s="1">
        <v>22</v>
      </c>
      <c r="C49" s="1" t="s">
        <v>326</v>
      </c>
      <c r="D49" s="1" t="s">
        <v>195</v>
      </c>
      <c r="E49" s="1" t="s">
        <v>199</v>
      </c>
      <c r="G49" s="2"/>
      <c r="H49" s="2"/>
      <c r="I49" s="1" t="s">
        <v>246</v>
      </c>
      <c r="J49" s="1">
        <f t="shared" si="1"/>
        <v>1</v>
      </c>
      <c r="P49" s="2"/>
      <c r="Q49" s="2"/>
      <c r="S49" s="2"/>
      <c r="T49" s="2"/>
      <c r="V49" s="1">
        <v>22</v>
      </c>
      <c r="W49" s="1">
        <v>22</v>
      </c>
      <c r="Z49" s="1">
        <v>22</v>
      </c>
      <c r="AB49" s="1">
        <v>22</v>
      </c>
      <c r="AN49" s="1">
        <v>22</v>
      </c>
      <c r="AO49" s="1">
        <v>22</v>
      </c>
    </row>
    <row r="50" spans="1:20" ht="12.75">
      <c r="A50" s="1">
        <v>23</v>
      </c>
      <c r="B50" s="1" t="s">
        <v>504</v>
      </c>
      <c r="C50" s="1" t="s">
        <v>327</v>
      </c>
      <c r="D50" s="1" t="s">
        <v>195</v>
      </c>
      <c r="E50" s="1" t="s">
        <v>199</v>
      </c>
      <c r="F50" s="2" t="s">
        <v>131</v>
      </c>
      <c r="G50" s="1" t="s">
        <v>503</v>
      </c>
      <c r="H50" s="1" t="s">
        <v>132</v>
      </c>
      <c r="I50" s="2"/>
      <c r="J50" s="1">
        <f t="shared" si="1"/>
        <v>3</v>
      </c>
      <c r="P50" s="2"/>
      <c r="Q50" s="2"/>
      <c r="S50" s="2"/>
      <c r="T50" s="3" t="s">
        <v>399</v>
      </c>
    </row>
    <row r="51" spans="1:58" s="3" customFormat="1" ht="12.75">
      <c r="A51" s="1">
        <v>26</v>
      </c>
      <c r="B51" s="1"/>
      <c r="C51" s="1" t="s">
        <v>330</v>
      </c>
      <c r="D51" s="1" t="s">
        <v>196</v>
      </c>
      <c r="E51" s="1" t="s">
        <v>199</v>
      </c>
      <c r="F51" s="1"/>
      <c r="G51" s="2"/>
      <c r="H51" s="1" t="s">
        <v>132</v>
      </c>
      <c r="I51" s="2"/>
      <c r="J51" s="1">
        <f t="shared" si="1"/>
        <v>1</v>
      </c>
      <c r="K51" s="1"/>
      <c r="L51" s="1"/>
      <c r="M51" s="1"/>
      <c r="N51" s="1"/>
      <c r="O51" s="1"/>
      <c r="P51" s="2"/>
      <c r="Q51" s="2"/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>
        <v>26</v>
      </c>
      <c r="AV51" s="1"/>
      <c r="AW51" s="1"/>
      <c r="AX51" s="1"/>
      <c r="AY51" s="1"/>
      <c r="AZ51" s="1"/>
      <c r="BA51" s="1"/>
      <c r="BB51" s="1">
        <v>26</v>
      </c>
      <c r="BC51" s="1"/>
      <c r="BD51" s="1"/>
      <c r="BE51" s="1"/>
      <c r="BF51" s="1"/>
    </row>
    <row r="52" spans="1:43" ht="12.75">
      <c r="A52" s="1">
        <v>27</v>
      </c>
      <c r="C52" s="1" t="s">
        <v>333</v>
      </c>
      <c r="D52" s="1" t="s">
        <v>196</v>
      </c>
      <c r="E52" s="1" t="s">
        <v>199</v>
      </c>
      <c r="G52" s="2"/>
      <c r="H52" s="1" t="s">
        <v>132</v>
      </c>
      <c r="I52" s="2"/>
      <c r="J52" s="1">
        <f t="shared" si="1"/>
        <v>1</v>
      </c>
      <c r="P52" s="2" t="s">
        <v>399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I52" s="1">
        <v>27</v>
      </c>
      <c r="AN52" s="1">
        <v>27</v>
      </c>
      <c r="AO52" s="1">
        <v>27</v>
      </c>
      <c r="AQ52" s="1">
        <v>27</v>
      </c>
    </row>
    <row r="53" spans="1:29" ht="12.75">
      <c r="A53" s="1">
        <v>28</v>
      </c>
      <c r="C53" s="1" t="s">
        <v>371</v>
      </c>
      <c r="D53" s="1" t="s">
        <v>196</v>
      </c>
      <c r="E53" s="1" t="s">
        <v>199</v>
      </c>
      <c r="G53" s="2"/>
      <c r="H53" s="1" t="s">
        <v>132</v>
      </c>
      <c r="I53" s="1" t="s">
        <v>246</v>
      </c>
      <c r="J53" s="1">
        <f t="shared" si="1"/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.75">
      <c r="A54" s="1">
        <v>36</v>
      </c>
      <c r="B54" s="1" t="s">
        <v>504</v>
      </c>
      <c r="C54" s="1" t="s">
        <v>263</v>
      </c>
      <c r="D54" s="1" t="s">
        <v>195</v>
      </c>
      <c r="E54" s="1" t="s">
        <v>199</v>
      </c>
      <c r="J54" s="1">
        <f t="shared" si="1"/>
        <v>0</v>
      </c>
      <c r="T54" s="1" t="s">
        <v>399</v>
      </c>
    </row>
    <row r="55" spans="1:37" s="3" customFormat="1" ht="12.75">
      <c r="A55" s="3">
        <v>38</v>
      </c>
      <c r="C55" s="3" t="s">
        <v>268</v>
      </c>
      <c r="D55" s="1" t="s">
        <v>206</v>
      </c>
      <c r="E55" s="1" t="s">
        <v>199</v>
      </c>
      <c r="F55" t="s">
        <v>131</v>
      </c>
      <c r="G55" s="1" t="s">
        <v>503</v>
      </c>
      <c r="H55" s="1" t="s">
        <v>132</v>
      </c>
      <c r="J55" s="1">
        <f t="shared" si="1"/>
        <v>3</v>
      </c>
      <c r="K55" s="1"/>
      <c r="L55" s="1"/>
      <c r="M55" s="1"/>
      <c r="N55" s="1"/>
      <c r="O55" s="1"/>
      <c r="P55" s="3" t="s">
        <v>399</v>
      </c>
      <c r="R55" s="1"/>
      <c r="T55" s="3" t="s">
        <v>399</v>
      </c>
      <c r="V55" s="3">
        <v>38</v>
      </c>
      <c r="W55" s="3">
        <v>38</v>
      </c>
      <c r="X55" s="3">
        <v>38</v>
      </c>
      <c r="Y55" s="3">
        <v>38</v>
      </c>
      <c r="Z55" s="3">
        <v>38</v>
      </c>
      <c r="AA55" s="3">
        <v>38</v>
      </c>
      <c r="AB55" s="3">
        <v>38</v>
      </c>
      <c r="AC55" s="3">
        <v>38</v>
      </c>
      <c r="AG55" s="3">
        <v>38</v>
      </c>
      <c r="AK55" s="3">
        <v>38</v>
      </c>
    </row>
    <row r="56" spans="1:20" ht="12.75">
      <c r="A56" s="1">
        <v>40</v>
      </c>
      <c r="B56" s="1" t="s">
        <v>529</v>
      </c>
      <c r="C56" s="1" t="s">
        <v>274</v>
      </c>
      <c r="D56" s="1" t="s">
        <v>196</v>
      </c>
      <c r="E56" s="1" t="s">
        <v>199</v>
      </c>
      <c r="F56" s="56" t="s">
        <v>131</v>
      </c>
      <c r="G56" s="1" t="s">
        <v>503</v>
      </c>
      <c r="H56" s="1" t="s">
        <v>132</v>
      </c>
      <c r="J56" s="1">
        <f t="shared" si="1"/>
        <v>3</v>
      </c>
      <c r="O56" s="1" t="s">
        <v>399</v>
      </c>
      <c r="P56" s="1" t="s">
        <v>399</v>
      </c>
      <c r="T56" s="1" t="s">
        <v>530</v>
      </c>
    </row>
    <row r="57" spans="1:58" ht="12.75">
      <c r="A57" s="3">
        <v>42</v>
      </c>
      <c r="B57" s="3"/>
      <c r="C57" s="3" t="s">
        <v>100</v>
      </c>
      <c r="D57" s="3" t="s">
        <v>196</v>
      </c>
      <c r="E57" s="1" t="s">
        <v>199</v>
      </c>
      <c r="F57" s="3"/>
      <c r="G57" s="1" t="s">
        <v>503</v>
      </c>
      <c r="H57" s="1" t="s">
        <v>132</v>
      </c>
      <c r="I57" s="3"/>
      <c r="J57" s="1">
        <f t="shared" si="1"/>
        <v>2</v>
      </c>
      <c r="P57" s="3" t="s">
        <v>399</v>
      </c>
      <c r="Q57" s="3"/>
      <c r="S57" s="3"/>
      <c r="T57" s="3" t="s">
        <v>399</v>
      </c>
      <c r="V57" s="3">
        <v>42</v>
      </c>
      <c r="W57" s="3">
        <v>42</v>
      </c>
      <c r="X57" s="3"/>
      <c r="Y57" s="3">
        <v>42</v>
      </c>
      <c r="Z57" s="3">
        <v>42</v>
      </c>
      <c r="AA57" s="3"/>
      <c r="AB57" s="3">
        <v>42</v>
      </c>
      <c r="AC57" s="3">
        <v>42</v>
      </c>
      <c r="AE57" s="3"/>
      <c r="AF57" s="3"/>
      <c r="AG57" s="3"/>
      <c r="AH57" s="3"/>
      <c r="AI57" s="3"/>
      <c r="AJ57" s="3"/>
      <c r="AK57" s="3"/>
      <c r="AL57" s="3">
        <v>42</v>
      </c>
      <c r="AM57" s="3"/>
      <c r="AN57" s="3"/>
      <c r="AO57" s="3"/>
      <c r="AP57" s="3"/>
      <c r="AQ57" s="3"/>
      <c r="AR57" s="3">
        <v>42</v>
      </c>
      <c r="AS57" s="3"/>
      <c r="AT57" s="3">
        <v>42</v>
      </c>
      <c r="AU57" s="3">
        <v>42</v>
      </c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37" ht="12.75">
      <c r="A58" s="1">
        <v>43</v>
      </c>
      <c r="C58" s="1" t="s">
        <v>446</v>
      </c>
      <c r="D58" s="1" t="s">
        <v>195</v>
      </c>
      <c r="E58" s="1" t="s">
        <v>199</v>
      </c>
      <c r="F58" s="56" t="s">
        <v>131</v>
      </c>
      <c r="G58" s="1" t="s">
        <v>503</v>
      </c>
      <c r="H58" s="1" t="s">
        <v>132</v>
      </c>
      <c r="J58" s="1">
        <f t="shared" si="1"/>
        <v>3</v>
      </c>
      <c r="P58" s="1" t="s">
        <v>399</v>
      </c>
      <c r="V58" s="1">
        <v>43</v>
      </c>
      <c r="W58" s="1">
        <v>43</v>
      </c>
      <c r="Y58" s="1">
        <v>43</v>
      </c>
      <c r="Z58" s="1">
        <v>43</v>
      </c>
      <c r="AK58" s="1">
        <v>43</v>
      </c>
    </row>
    <row r="59" spans="1:33" ht="12.75">
      <c r="A59" s="1">
        <v>44</v>
      </c>
      <c r="C59" s="1" t="s">
        <v>101</v>
      </c>
      <c r="D59" s="1" t="s">
        <v>195</v>
      </c>
      <c r="E59" s="1" t="s">
        <v>199</v>
      </c>
      <c r="F59" s="56" t="s">
        <v>131</v>
      </c>
      <c r="G59" s="56"/>
      <c r="H59" s="1" t="s">
        <v>132</v>
      </c>
      <c r="J59" s="1">
        <f t="shared" si="1"/>
        <v>2</v>
      </c>
      <c r="P59" s="1" t="s">
        <v>399</v>
      </c>
      <c r="AB59" s="1">
        <v>44</v>
      </c>
      <c r="AC59" s="1">
        <v>44</v>
      </c>
      <c r="AG59" s="1">
        <v>44</v>
      </c>
    </row>
    <row r="60" spans="1:58" s="3" customFormat="1" ht="12.75">
      <c r="A60" s="1">
        <v>48</v>
      </c>
      <c r="B60" s="1"/>
      <c r="C60" s="1" t="s">
        <v>109</v>
      </c>
      <c r="D60" s="1" t="s">
        <v>195</v>
      </c>
      <c r="E60" s="1" t="s">
        <v>110</v>
      </c>
      <c r="F60" s="1"/>
      <c r="G60" s="1"/>
      <c r="H60" s="1" t="s">
        <v>132</v>
      </c>
      <c r="I60" s="1" t="s">
        <v>246</v>
      </c>
      <c r="J60" s="1">
        <f t="shared" si="1"/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399</v>
      </c>
      <c r="V60" s="1">
        <v>48</v>
      </c>
      <c r="W60" s="3">
        <v>48</v>
      </c>
      <c r="Y60" s="1">
        <v>48</v>
      </c>
      <c r="Z60" s="1">
        <v>48</v>
      </c>
      <c r="AA60" s="1"/>
      <c r="AB60" s="1">
        <v>48</v>
      </c>
      <c r="AC60" s="3">
        <v>48</v>
      </c>
      <c r="AE60" s="1"/>
      <c r="AF60" s="1"/>
      <c r="AG60" s="1"/>
      <c r="AH60" s="1"/>
      <c r="AI60" s="1"/>
      <c r="AJ60" s="1"/>
      <c r="AK60" s="1"/>
      <c r="AL60" s="1"/>
      <c r="AM60" s="1"/>
      <c r="AN60" s="1">
        <v>48</v>
      </c>
      <c r="AO60" s="1">
        <v>48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3" customFormat="1" ht="12.75">
      <c r="A61" s="1">
        <v>49</v>
      </c>
      <c r="B61" s="1"/>
      <c r="C61" s="1" t="s">
        <v>111</v>
      </c>
      <c r="D61" s="1" t="s">
        <v>195</v>
      </c>
      <c r="E61" s="1" t="s">
        <v>110</v>
      </c>
      <c r="F61" s="1"/>
      <c r="G61" s="1"/>
      <c r="H61" s="1" t="s">
        <v>132</v>
      </c>
      <c r="I61" s="1" t="s">
        <v>246</v>
      </c>
      <c r="J61" s="1">
        <f t="shared" si="1"/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49</v>
      </c>
      <c r="AO61" s="1">
        <v>49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6:58" ht="12.75">
      <c r="P62" s="1">
        <f>COUNTA(P2:P61)</f>
        <v>14</v>
      </c>
      <c r="V62" s="1">
        <f aca="true" t="shared" si="2" ref="V62:BF62">COUNTA(V2:V61)</f>
        <v>37</v>
      </c>
      <c r="W62" s="1">
        <f t="shared" si="2"/>
        <v>33</v>
      </c>
      <c r="X62" s="1">
        <f t="shared" si="2"/>
        <v>17</v>
      </c>
      <c r="Y62" s="1">
        <f t="shared" si="2"/>
        <v>33</v>
      </c>
      <c r="Z62" s="1">
        <f t="shared" si="2"/>
        <v>32</v>
      </c>
      <c r="AA62" s="1">
        <f t="shared" si="2"/>
        <v>15</v>
      </c>
      <c r="AB62" s="1">
        <f t="shared" si="2"/>
        <v>35</v>
      </c>
      <c r="AC62" s="1">
        <f t="shared" si="2"/>
        <v>26</v>
      </c>
      <c r="AD62" s="1">
        <f t="shared" si="2"/>
        <v>11</v>
      </c>
      <c r="AE62" s="1">
        <f t="shared" si="2"/>
        <v>8</v>
      </c>
      <c r="AF62" s="1">
        <f t="shared" si="2"/>
        <v>5</v>
      </c>
      <c r="AG62" s="1">
        <f t="shared" si="2"/>
        <v>4</v>
      </c>
      <c r="AH62" s="1">
        <f t="shared" si="2"/>
        <v>5</v>
      </c>
      <c r="AI62" s="1">
        <f t="shared" si="2"/>
        <v>3</v>
      </c>
      <c r="AJ62" s="1">
        <f t="shared" si="2"/>
        <v>3</v>
      </c>
      <c r="AK62" s="1">
        <f t="shared" si="2"/>
        <v>2</v>
      </c>
      <c r="AL62" s="1">
        <f t="shared" si="2"/>
        <v>2</v>
      </c>
      <c r="AM62" s="1">
        <f t="shared" si="2"/>
        <v>3</v>
      </c>
      <c r="AN62" s="1">
        <f t="shared" si="2"/>
        <v>8</v>
      </c>
      <c r="AO62" s="1">
        <f t="shared" si="2"/>
        <v>8</v>
      </c>
      <c r="AP62" s="1">
        <f t="shared" si="2"/>
        <v>3</v>
      </c>
      <c r="AQ62" s="1">
        <f t="shared" si="2"/>
        <v>4</v>
      </c>
      <c r="AR62" s="1">
        <f t="shared" si="2"/>
        <v>5</v>
      </c>
      <c r="AS62" s="1">
        <f t="shared" si="2"/>
        <v>4</v>
      </c>
      <c r="AT62" s="1">
        <f t="shared" si="2"/>
        <v>3</v>
      </c>
      <c r="AU62" s="1">
        <f t="shared" si="2"/>
        <v>2</v>
      </c>
      <c r="AV62" s="1">
        <f t="shared" si="2"/>
        <v>2</v>
      </c>
      <c r="AW62" s="1">
        <f t="shared" si="2"/>
        <v>1</v>
      </c>
      <c r="AX62" s="1">
        <f t="shared" si="2"/>
        <v>2</v>
      </c>
      <c r="AY62" s="1">
        <f t="shared" si="2"/>
        <v>1</v>
      </c>
      <c r="AZ62" s="1">
        <f t="shared" si="2"/>
        <v>1</v>
      </c>
      <c r="BA62" s="1">
        <f t="shared" si="2"/>
        <v>1</v>
      </c>
      <c r="BB62" s="1">
        <f t="shared" si="2"/>
        <v>1</v>
      </c>
      <c r="BC62" s="1">
        <f t="shared" si="2"/>
        <v>0</v>
      </c>
      <c r="BD62" s="1">
        <f t="shared" si="2"/>
        <v>0</v>
      </c>
      <c r="BE62" s="1">
        <f t="shared" si="2"/>
        <v>0</v>
      </c>
      <c r="BF62" s="1">
        <f t="shared" si="2"/>
        <v>1</v>
      </c>
    </row>
    <row r="63" ht="12.75">
      <c r="AD63" s="1"/>
    </row>
    <row r="64" ht="12.75">
      <c r="AD64" s="1"/>
    </row>
    <row r="65" ht="12.75">
      <c r="AD65" s="1"/>
    </row>
    <row r="66" ht="12.75">
      <c r="AD66" s="1"/>
    </row>
    <row r="67" ht="12.75">
      <c r="AD67" s="1"/>
    </row>
    <row r="68" ht="12.75">
      <c r="AD68" s="1"/>
    </row>
    <row r="69" ht="12.75">
      <c r="AD69" s="1"/>
    </row>
    <row r="70" ht="12.75">
      <c r="AD70" s="1"/>
    </row>
    <row r="71" ht="12.75">
      <c r="AD71" s="1"/>
    </row>
    <row r="72" ht="12.75">
      <c r="AD72" s="1"/>
    </row>
    <row r="73" ht="12.75">
      <c r="AD73" s="1"/>
    </row>
    <row r="74" ht="12.75">
      <c r="AD74" s="1"/>
    </row>
    <row r="75" ht="12.75">
      <c r="AD75" s="1"/>
    </row>
    <row r="77" spans="3:39" ht="12.75">
      <c r="C77" s="1" t="s">
        <v>208</v>
      </c>
      <c r="E77" s="1">
        <f>COUNTA(E2:E15)</f>
        <v>14</v>
      </c>
      <c r="F77" s="1">
        <f>COUNTA(F2:F15)</f>
        <v>3</v>
      </c>
      <c r="G77" s="1">
        <f>COUNTA(G2:G15)</f>
        <v>1</v>
      </c>
      <c r="H77" s="1">
        <f>COUNTA(H2:H15)</f>
        <v>13</v>
      </c>
      <c r="I77" s="1">
        <f>COUNTA(I2:I15)</f>
        <v>7</v>
      </c>
      <c r="K77" s="1">
        <f aca="true" t="shared" si="3" ref="K77:P77">COUNTA(K2:K15)</f>
        <v>0</v>
      </c>
      <c r="L77" s="1">
        <f t="shared" si="3"/>
        <v>0</v>
      </c>
      <c r="M77" s="1">
        <f t="shared" si="3"/>
        <v>3</v>
      </c>
      <c r="N77" s="1">
        <f t="shared" si="3"/>
        <v>1</v>
      </c>
      <c r="O77" s="1">
        <f t="shared" si="3"/>
        <v>0</v>
      </c>
      <c r="P77" s="1">
        <f t="shared" si="3"/>
        <v>0</v>
      </c>
      <c r="V77" s="1">
        <f aca="true" t="shared" si="4" ref="V77:AL77">COUNTA(V2:V15)</f>
        <v>6</v>
      </c>
      <c r="W77" s="1">
        <f t="shared" si="4"/>
        <v>4</v>
      </c>
      <c r="X77" s="1">
        <f t="shared" si="4"/>
        <v>3</v>
      </c>
      <c r="Y77" s="1">
        <f t="shared" si="4"/>
        <v>6</v>
      </c>
      <c r="Z77" s="1">
        <f t="shared" si="4"/>
        <v>3</v>
      </c>
      <c r="AA77" s="1">
        <f t="shared" si="4"/>
        <v>3</v>
      </c>
      <c r="AB77" s="1">
        <f t="shared" si="4"/>
        <v>5</v>
      </c>
      <c r="AC77" s="1">
        <f t="shared" si="4"/>
        <v>0</v>
      </c>
      <c r="AD77" s="1">
        <f t="shared" si="4"/>
        <v>3</v>
      </c>
      <c r="AE77" s="1">
        <f t="shared" si="4"/>
        <v>1</v>
      </c>
      <c r="AF77" s="1">
        <f t="shared" si="4"/>
        <v>1</v>
      </c>
      <c r="AG77" s="1">
        <f t="shared" si="4"/>
        <v>0</v>
      </c>
      <c r="AH77" s="1">
        <f t="shared" si="4"/>
        <v>1</v>
      </c>
      <c r="AI77" s="1">
        <f t="shared" si="4"/>
        <v>0</v>
      </c>
      <c r="AJ77" s="1">
        <f t="shared" si="4"/>
        <v>1</v>
      </c>
      <c r="AK77" s="1">
        <f t="shared" si="4"/>
        <v>0</v>
      </c>
      <c r="AL77" s="1">
        <f t="shared" si="4"/>
        <v>0</v>
      </c>
      <c r="AM77" s="1">
        <f>COUNTA(AM2:AM15)</f>
        <v>1</v>
      </c>
    </row>
    <row r="78" spans="3:39" ht="12.75">
      <c r="C78" s="1" t="s">
        <v>207</v>
      </c>
      <c r="E78" s="1">
        <f>COUNTA(E16:E23)</f>
        <v>8</v>
      </c>
      <c r="F78" s="1">
        <f>COUNTA(F16:F23)</f>
        <v>1</v>
      </c>
      <c r="G78" s="1">
        <f>COUNTA(G16:G23)</f>
        <v>0</v>
      </c>
      <c r="H78" s="1">
        <f>COUNTA(H16:H23)</f>
        <v>6</v>
      </c>
      <c r="I78" s="1">
        <f>COUNTA(I16:I23)</f>
        <v>3</v>
      </c>
      <c r="K78" s="1">
        <f aca="true" t="shared" si="5" ref="K78:P78">COUNTA(K16:K23)</f>
        <v>0</v>
      </c>
      <c r="L78" s="1">
        <f t="shared" si="5"/>
        <v>0</v>
      </c>
      <c r="M78" s="1">
        <f t="shared" si="5"/>
        <v>2</v>
      </c>
      <c r="N78" s="1">
        <f t="shared" si="5"/>
        <v>0</v>
      </c>
      <c r="O78" s="1">
        <f t="shared" si="5"/>
        <v>0</v>
      </c>
      <c r="P78" s="1">
        <f t="shared" si="5"/>
        <v>1</v>
      </c>
      <c r="V78" s="1">
        <f aca="true" t="shared" si="6" ref="V78:AL78">COUNTA(V16:V23)</f>
        <v>7</v>
      </c>
      <c r="W78" s="1">
        <f t="shared" si="6"/>
        <v>6</v>
      </c>
      <c r="X78" s="1">
        <f t="shared" si="6"/>
        <v>3</v>
      </c>
      <c r="Y78" s="1">
        <f t="shared" si="6"/>
        <v>5</v>
      </c>
      <c r="Z78" s="1">
        <f t="shared" si="6"/>
        <v>5</v>
      </c>
      <c r="AA78" s="1">
        <f t="shared" si="6"/>
        <v>0</v>
      </c>
      <c r="AB78" s="1">
        <f t="shared" si="6"/>
        <v>5</v>
      </c>
      <c r="AC78" s="1">
        <f t="shared" si="6"/>
        <v>2</v>
      </c>
      <c r="AD78" s="1">
        <f t="shared" si="6"/>
        <v>2</v>
      </c>
      <c r="AE78" s="1">
        <f t="shared" si="6"/>
        <v>2</v>
      </c>
      <c r="AF78" s="1">
        <f t="shared" si="6"/>
        <v>4</v>
      </c>
      <c r="AG78" s="1">
        <f t="shared" si="6"/>
        <v>0</v>
      </c>
      <c r="AH78" s="1">
        <f t="shared" si="6"/>
        <v>1</v>
      </c>
      <c r="AI78" s="1">
        <f t="shared" si="6"/>
        <v>1</v>
      </c>
      <c r="AJ78" s="1">
        <f t="shared" si="6"/>
        <v>0</v>
      </c>
      <c r="AK78" s="1">
        <f t="shared" si="6"/>
        <v>0</v>
      </c>
      <c r="AL78" s="1">
        <f t="shared" si="6"/>
        <v>0</v>
      </c>
      <c r="AM78" s="1">
        <f>COUNTA(AM16:AM23)</f>
        <v>0</v>
      </c>
    </row>
    <row r="79" spans="3:39" ht="12.75">
      <c r="C79" s="1" t="s">
        <v>21</v>
      </c>
      <c r="E79" s="1">
        <f>COUNTA(E24:E30)</f>
        <v>7</v>
      </c>
      <c r="F79" s="1">
        <f>COUNTA(F24:F30)</f>
        <v>1</v>
      </c>
      <c r="G79" s="1">
        <f>COUNTA(G24:G30)</f>
        <v>1</v>
      </c>
      <c r="H79" s="1">
        <f>COUNTA(H24:H30)</f>
        <v>5</v>
      </c>
      <c r="I79" s="1">
        <f>COUNTA(I24:I30)</f>
        <v>3</v>
      </c>
      <c r="K79" s="1">
        <f aca="true" t="shared" si="7" ref="K79:P79">COUNTA(K24:K30)</f>
        <v>0</v>
      </c>
      <c r="L79" s="1">
        <f t="shared" si="7"/>
        <v>0</v>
      </c>
      <c r="M79" s="1">
        <f t="shared" si="7"/>
        <v>3</v>
      </c>
      <c r="N79" s="1">
        <f t="shared" si="7"/>
        <v>0</v>
      </c>
      <c r="O79" s="1">
        <f t="shared" si="7"/>
        <v>0</v>
      </c>
      <c r="P79" s="1">
        <f t="shared" si="7"/>
        <v>1</v>
      </c>
      <c r="V79" s="1">
        <f aca="true" t="shared" si="8" ref="V79:AL79">COUNTA(V24:V30)</f>
        <v>4</v>
      </c>
      <c r="W79" s="1">
        <f t="shared" si="8"/>
        <v>5</v>
      </c>
      <c r="X79" s="1">
        <f t="shared" si="8"/>
        <v>3</v>
      </c>
      <c r="Y79" s="1">
        <f t="shared" si="8"/>
        <v>4</v>
      </c>
      <c r="Z79" s="1">
        <f t="shared" si="8"/>
        <v>3</v>
      </c>
      <c r="AA79" s="1">
        <f t="shared" si="8"/>
        <v>4</v>
      </c>
      <c r="AB79" s="1">
        <f t="shared" si="8"/>
        <v>5</v>
      </c>
      <c r="AC79" s="1">
        <f t="shared" si="8"/>
        <v>5</v>
      </c>
      <c r="AD79" s="1">
        <f t="shared" si="8"/>
        <v>2</v>
      </c>
      <c r="AE79" s="1">
        <f t="shared" si="8"/>
        <v>2</v>
      </c>
      <c r="AF79" s="1">
        <f t="shared" si="8"/>
        <v>0</v>
      </c>
      <c r="AG79" s="1">
        <f t="shared" si="8"/>
        <v>1</v>
      </c>
      <c r="AH79" s="1">
        <f t="shared" si="8"/>
        <v>1</v>
      </c>
      <c r="AI79" s="1">
        <f t="shared" si="8"/>
        <v>1</v>
      </c>
      <c r="AJ79" s="1">
        <f t="shared" si="8"/>
        <v>1</v>
      </c>
      <c r="AK79" s="1">
        <f t="shared" si="8"/>
        <v>0</v>
      </c>
      <c r="AL79" s="1">
        <f t="shared" si="8"/>
        <v>1</v>
      </c>
      <c r="AM79" s="1">
        <f>COUNTA(AM24:AM30)</f>
        <v>0</v>
      </c>
    </row>
    <row r="80" spans="3:39" ht="12.75">
      <c r="C80" s="1" t="s">
        <v>96</v>
      </c>
      <c r="E80" s="1">
        <f>COUNTA(E31:E44)</f>
        <v>14</v>
      </c>
      <c r="F80" s="1">
        <f>COUNTA(F31:F44)</f>
        <v>5</v>
      </c>
      <c r="G80" s="1">
        <f>COUNTA(G31:G44)</f>
        <v>0</v>
      </c>
      <c r="H80" s="1">
        <f>COUNTA(H31:H44)</f>
        <v>11</v>
      </c>
      <c r="I80" s="1">
        <f>COUNTA(I31:I44)</f>
        <v>9</v>
      </c>
      <c r="K80" s="1">
        <f aca="true" t="shared" si="9" ref="K80:P80">COUNTA(K31:K44)</f>
        <v>0</v>
      </c>
      <c r="L80" s="1">
        <f t="shared" si="9"/>
        <v>0</v>
      </c>
      <c r="M80" s="1">
        <f t="shared" si="9"/>
        <v>0</v>
      </c>
      <c r="N80" s="1">
        <f t="shared" si="9"/>
        <v>1</v>
      </c>
      <c r="O80" s="1">
        <f t="shared" si="9"/>
        <v>0</v>
      </c>
      <c r="P80" s="1">
        <f t="shared" si="9"/>
        <v>5</v>
      </c>
      <c r="V80" s="1">
        <f aca="true" t="shared" si="10" ref="V80:AL80">COUNTA(V31:V44)</f>
        <v>8</v>
      </c>
      <c r="W80" s="1">
        <f t="shared" si="10"/>
        <v>6</v>
      </c>
      <c r="X80" s="1">
        <f t="shared" si="10"/>
        <v>4</v>
      </c>
      <c r="Y80" s="1">
        <f t="shared" si="10"/>
        <v>8</v>
      </c>
      <c r="Z80" s="1">
        <f t="shared" si="10"/>
        <v>8</v>
      </c>
      <c r="AA80" s="1">
        <f t="shared" si="10"/>
        <v>6</v>
      </c>
      <c r="AB80" s="1">
        <f t="shared" si="10"/>
        <v>9</v>
      </c>
      <c r="AC80" s="1">
        <f t="shared" si="10"/>
        <v>8</v>
      </c>
      <c r="AD80" s="1">
        <f t="shared" si="10"/>
        <v>3</v>
      </c>
      <c r="AE80" s="1">
        <f t="shared" si="10"/>
        <v>2</v>
      </c>
      <c r="AF80" s="1">
        <f t="shared" si="10"/>
        <v>0</v>
      </c>
      <c r="AG80" s="1">
        <f t="shared" si="10"/>
        <v>0</v>
      </c>
      <c r="AH80" s="1">
        <f t="shared" si="10"/>
        <v>1</v>
      </c>
      <c r="AI80" s="1">
        <f t="shared" si="10"/>
        <v>0</v>
      </c>
      <c r="AJ80" s="1">
        <f t="shared" si="10"/>
        <v>1</v>
      </c>
      <c r="AK80" s="1">
        <f t="shared" si="10"/>
        <v>0</v>
      </c>
      <c r="AL80" s="1">
        <f t="shared" si="10"/>
        <v>0</v>
      </c>
      <c r="AM80" s="1">
        <f>COUNTA(AM31:AM44)</f>
        <v>1</v>
      </c>
    </row>
    <row r="81" spans="3:39" ht="12.75">
      <c r="C81" s="1" t="s">
        <v>199</v>
      </c>
      <c r="E81" s="1">
        <f>COUNTA(E45:E59)</f>
        <v>15</v>
      </c>
      <c r="F81" s="1">
        <f>COUNTA(F45:F59)</f>
        <v>6</v>
      </c>
      <c r="G81" s="1">
        <f>COUNTA(G45:G59)</f>
        <v>5</v>
      </c>
      <c r="H81" s="1">
        <f>COUNTA(H45:H59)</f>
        <v>12</v>
      </c>
      <c r="I81" s="1">
        <f>COUNTA(I45:I59)</f>
        <v>5</v>
      </c>
      <c r="K81" s="1">
        <f aca="true" t="shared" si="11" ref="K81:P81">COUNTA(K45:K59)</f>
        <v>0</v>
      </c>
      <c r="L81" s="1">
        <f t="shared" si="11"/>
        <v>0</v>
      </c>
      <c r="M81" s="1">
        <f t="shared" si="11"/>
        <v>0</v>
      </c>
      <c r="N81" s="1">
        <f t="shared" si="11"/>
        <v>0</v>
      </c>
      <c r="O81" s="1">
        <f t="shared" si="11"/>
        <v>1</v>
      </c>
      <c r="P81" s="1">
        <f t="shared" si="11"/>
        <v>7</v>
      </c>
      <c r="V81" s="1">
        <f aca="true" t="shared" si="12" ref="V81:AL81">COUNTA(V45:V59)</f>
        <v>10</v>
      </c>
      <c r="W81" s="1">
        <f t="shared" si="12"/>
        <v>10</v>
      </c>
      <c r="X81" s="1">
        <f t="shared" si="12"/>
        <v>4</v>
      </c>
      <c r="Y81" s="1">
        <f t="shared" si="12"/>
        <v>8</v>
      </c>
      <c r="Z81" s="1">
        <f t="shared" si="12"/>
        <v>11</v>
      </c>
      <c r="AA81" s="1">
        <f t="shared" si="12"/>
        <v>2</v>
      </c>
      <c r="AB81" s="1">
        <f t="shared" si="12"/>
        <v>9</v>
      </c>
      <c r="AC81" s="1">
        <f t="shared" si="12"/>
        <v>10</v>
      </c>
      <c r="AD81" s="1">
        <f t="shared" si="12"/>
        <v>1</v>
      </c>
      <c r="AE81" s="1">
        <f t="shared" si="12"/>
        <v>1</v>
      </c>
      <c r="AF81" s="1">
        <f t="shared" si="12"/>
        <v>0</v>
      </c>
      <c r="AG81" s="1">
        <f t="shared" si="12"/>
        <v>3</v>
      </c>
      <c r="AH81" s="1">
        <f t="shared" si="12"/>
        <v>1</v>
      </c>
      <c r="AI81" s="1">
        <f t="shared" si="12"/>
        <v>1</v>
      </c>
      <c r="AJ81" s="1">
        <f t="shared" si="12"/>
        <v>0</v>
      </c>
      <c r="AK81" s="1">
        <f t="shared" si="12"/>
        <v>2</v>
      </c>
      <c r="AL81" s="1">
        <f t="shared" si="12"/>
        <v>1</v>
      </c>
      <c r="AM81" s="1">
        <f>COUNTA(AM45:AM59)</f>
        <v>1</v>
      </c>
    </row>
    <row r="82" spans="3:39" ht="12.75">
      <c r="C82" s="1" t="s">
        <v>110</v>
      </c>
      <c r="E82" s="1">
        <f>COUNTA(E60:E61)</f>
        <v>2</v>
      </c>
      <c r="F82" s="1">
        <f>COUNTA(F60:F61)</f>
        <v>0</v>
      </c>
      <c r="G82" s="1">
        <f>COUNTA(G60:G61)</f>
        <v>0</v>
      </c>
      <c r="H82" s="1">
        <f>COUNTA(H60:H61)</f>
        <v>2</v>
      </c>
      <c r="I82" s="1">
        <f>COUNTA(I60:I61)</f>
        <v>2</v>
      </c>
      <c r="K82" s="1">
        <f aca="true" t="shared" si="13" ref="K82:P82">COUNTA(K60:K61)</f>
        <v>0</v>
      </c>
      <c r="L82" s="1">
        <f t="shared" si="13"/>
        <v>0</v>
      </c>
      <c r="M82" s="1">
        <f t="shared" si="13"/>
        <v>0</v>
      </c>
      <c r="N82" s="1">
        <f t="shared" si="13"/>
        <v>0</v>
      </c>
      <c r="O82" s="1">
        <f t="shared" si="13"/>
        <v>0</v>
      </c>
      <c r="P82" s="1">
        <f t="shared" si="13"/>
        <v>0</v>
      </c>
      <c r="V82" s="1">
        <f aca="true" t="shared" si="14" ref="V82:AL82">COUNTA(V60:V61)</f>
        <v>2</v>
      </c>
      <c r="W82" s="1">
        <f t="shared" si="14"/>
        <v>2</v>
      </c>
      <c r="X82" s="1">
        <f t="shared" si="14"/>
        <v>0</v>
      </c>
      <c r="Y82" s="1">
        <f t="shared" si="14"/>
        <v>2</v>
      </c>
      <c r="Z82" s="1">
        <f t="shared" si="14"/>
        <v>2</v>
      </c>
      <c r="AA82" s="1">
        <f t="shared" si="14"/>
        <v>0</v>
      </c>
      <c r="AB82" s="1">
        <f t="shared" si="14"/>
        <v>2</v>
      </c>
      <c r="AC82" s="1">
        <f t="shared" si="14"/>
        <v>1</v>
      </c>
      <c r="AD82" s="1">
        <f t="shared" si="14"/>
        <v>0</v>
      </c>
      <c r="AE82" s="1">
        <f t="shared" si="14"/>
        <v>0</v>
      </c>
      <c r="AF82" s="1">
        <f t="shared" si="14"/>
        <v>0</v>
      </c>
      <c r="AG82" s="1">
        <f t="shared" si="14"/>
        <v>0</v>
      </c>
      <c r="AH82" s="1">
        <f t="shared" si="14"/>
        <v>0</v>
      </c>
      <c r="AI82" s="1">
        <f t="shared" si="14"/>
        <v>0</v>
      </c>
      <c r="AJ82" s="1">
        <f t="shared" si="14"/>
        <v>0</v>
      </c>
      <c r="AK82" s="1">
        <f t="shared" si="14"/>
        <v>0</v>
      </c>
      <c r="AL82" s="1">
        <f t="shared" si="14"/>
        <v>0</v>
      </c>
      <c r="AM82" s="1">
        <f>COUNTA(AM60:AM61)</f>
        <v>0</v>
      </c>
    </row>
    <row r="83" spans="5:39" ht="12.75">
      <c r="E83" s="1">
        <f>SUM(E77:E82)</f>
        <v>60</v>
      </c>
      <c r="F83" s="1">
        <f>SUM(F77:F82)</f>
        <v>16</v>
      </c>
      <c r="G83" s="1">
        <f>SUM(G77:G82)</f>
        <v>7</v>
      </c>
      <c r="H83" s="1">
        <f>SUM(H77:H82)</f>
        <v>49</v>
      </c>
      <c r="I83" s="1">
        <f>SUM(I77:I82)</f>
        <v>29</v>
      </c>
      <c r="K83" s="1">
        <f aca="true" t="shared" si="15" ref="K83:P83">SUM(K77:K82)</f>
        <v>0</v>
      </c>
      <c r="L83" s="1">
        <f t="shared" si="15"/>
        <v>0</v>
      </c>
      <c r="M83" s="1">
        <f t="shared" si="15"/>
        <v>8</v>
      </c>
      <c r="N83" s="1">
        <f t="shared" si="15"/>
        <v>2</v>
      </c>
      <c r="O83" s="1">
        <f t="shared" si="15"/>
        <v>1</v>
      </c>
      <c r="P83" s="1">
        <f t="shared" si="15"/>
        <v>14</v>
      </c>
      <c r="V83" s="1">
        <f aca="true" t="shared" si="16" ref="V83:AL83">SUM(V77:V82)</f>
        <v>37</v>
      </c>
      <c r="W83" s="1">
        <f t="shared" si="16"/>
        <v>33</v>
      </c>
      <c r="X83" s="1">
        <f t="shared" si="16"/>
        <v>17</v>
      </c>
      <c r="Y83" s="1">
        <f t="shared" si="16"/>
        <v>33</v>
      </c>
      <c r="Z83" s="1">
        <f t="shared" si="16"/>
        <v>32</v>
      </c>
      <c r="AA83" s="1">
        <f t="shared" si="16"/>
        <v>15</v>
      </c>
      <c r="AB83" s="1">
        <f t="shared" si="16"/>
        <v>35</v>
      </c>
      <c r="AC83" s="1">
        <f t="shared" si="16"/>
        <v>26</v>
      </c>
      <c r="AD83" s="1">
        <f t="shared" si="16"/>
        <v>11</v>
      </c>
      <c r="AE83" s="1">
        <f t="shared" si="16"/>
        <v>8</v>
      </c>
      <c r="AF83" s="1">
        <f t="shared" si="16"/>
        <v>5</v>
      </c>
      <c r="AG83" s="1">
        <f t="shared" si="16"/>
        <v>4</v>
      </c>
      <c r="AH83" s="1">
        <f t="shared" si="16"/>
        <v>5</v>
      </c>
      <c r="AI83" s="1">
        <f t="shared" si="16"/>
        <v>3</v>
      </c>
      <c r="AJ83" s="1">
        <f t="shared" si="16"/>
        <v>3</v>
      </c>
      <c r="AK83" s="1">
        <f t="shared" si="16"/>
        <v>2</v>
      </c>
      <c r="AL83" s="1">
        <f t="shared" si="16"/>
        <v>2</v>
      </c>
      <c r="AM83" s="1">
        <f>SUM(AM77:AM82)</f>
        <v>3</v>
      </c>
    </row>
    <row r="84" spans="3:30" ht="12.75">
      <c r="C84" s="1" t="s">
        <v>457</v>
      </c>
      <c r="E84" s="1">
        <f>SUM(E82,E80,E79,E78,E77)</f>
        <v>45</v>
      </c>
      <c r="F84" s="1">
        <f>SUM(F82,F80,F79,F78,F77)</f>
        <v>10</v>
      </c>
      <c r="G84" s="1">
        <f>SUM(G82,G80,G79,G78,G77)</f>
        <v>2</v>
      </c>
      <c r="H84" s="1">
        <f>SUM(H82,H80,H79,H78,H77)</f>
        <v>37</v>
      </c>
      <c r="I84" s="1">
        <f>SUM(I82,I80,I79,I78,I77)</f>
        <v>24</v>
      </c>
      <c r="K84" s="1">
        <f aca="true" t="shared" si="17" ref="K84:P84">SUM(K82,K80,K79,K78,K77)</f>
        <v>0</v>
      </c>
      <c r="L84" s="1">
        <f t="shared" si="17"/>
        <v>0</v>
      </c>
      <c r="M84" s="1">
        <f t="shared" si="17"/>
        <v>8</v>
      </c>
      <c r="N84" s="1">
        <f t="shared" si="17"/>
        <v>2</v>
      </c>
      <c r="O84" s="1">
        <f t="shared" si="17"/>
        <v>0</v>
      </c>
      <c r="P84" s="1">
        <f t="shared" si="17"/>
        <v>7</v>
      </c>
      <c r="V84" s="1">
        <f aca="true" t="shared" si="18" ref="V84:AD84">SUM(V82,V80,V79,V78,V77)</f>
        <v>27</v>
      </c>
      <c r="W84" s="1">
        <f t="shared" si="18"/>
        <v>23</v>
      </c>
      <c r="X84" s="1">
        <f t="shared" si="18"/>
        <v>13</v>
      </c>
      <c r="Y84" s="1">
        <f t="shared" si="18"/>
        <v>25</v>
      </c>
      <c r="Z84" s="1">
        <f t="shared" si="18"/>
        <v>21</v>
      </c>
      <c r="AA84" s="1">
        <f t="shared" si="18"/>
        <v>13</v>
      </c>
      <c r="AB84" s="1">
        <f t="shared" si="18"/>
        <v>26</v>
      </c>
      <c r="AC84" s="1">
        <f t="shared" si="18"/>
        <v>16</v>
      </c>
      <c r="AD84" s="1">
        <f t="shared" si="18"/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N3" sqref="N3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531</v>
      </c>
      <c r="B1" t="s">
        <v>532</v>
      </c>
      <c r="F1" t="s">
        <v>540</v>
      </c>
      <c r="H1" t="s">
        <v>460</v>
      </c>
      <c r="I1" t="s">
        <v>455</v>
      </c>
    </row>
    <row r="2" spans="1:9" ht="12.75">
      <c r="A2" t="s">
        <v>451</v>
      </c>
      <c r="B2">
        <v>39</v>
      </c>
      <c r="H2" t="s">
        <v>451</v>
      </c>
      <c r="I2">
        <f>'Overall Param usage'!V62+'Parameter list'!T62</f>
        <v>37</v>
      </c>
    </row>
    <row r="3" spans="1:13" ht="12.75">
      <c r="A3" t="s">
        <v>450</v>
      </c>
      <c r="B3">
        <v>37</v>
      </c>
      <c r="H3" t="s">
        <v>452</v>
      </c>
      <c r="I3">
        <f>'Overall Param usage'!W62+'Parameter list'!U62</f>
        <v>33</v>
      </c>
      <c r="M3" t="s">
        <v>208</v>
      </c>
    </row>
    <row r="4" spans="1:13" ht="12.75">
      <c r="A4" t="s">
        <v>452</v>
      </c>
      <c r="B4">
        <v>34</v>
      </c>
      <c r="H4" t="s">
        <v>427</v>
      </c>
      <c r="I4">
        <f>'Overall Param usage'!X62+'Parameter list'!V62</f>
        <v>17</v>
      </c>
      <c r="M4" t="s">
        <v>207</v>
      </c>
    </row>
    <row r="5" spans="1:13" ht="12.75">
      <c r="A5" t="s">
        <v>296</v>
      </c>
      <c r="B5">
        <v>34</v>
      </c>
      <c r="H5" t="s">
        <v>296</v>
      </c>
      <c r="I5">
        <f>'Overall Param usage'!Y62+'Parameter list'!W62</f>
        <v>33</v>
      </c>
      <c r="M5" t="s">
        <v>21</v>
      </c>
    </row>
    <row r="6" spans="1:13" ht="12.75">
      <c r="A6" t="s">
        <v>448</v>
      </c>
      <c r="B6">
        <v>32</v>
      </c>
      <c r="H6" t="s">
        <v>302</v>
      </c>
      <c r="I6">
        <f>'Overall Param usage'!Z62+'Parameter list'!X62</f>
        <v>32</v>
      </c>
      <c r="M6" t="s">
        <v>138</v>
      </c>
    </row>
    <row r="7" spans="1:13" ht="12.75">
      <c r="A7" t="s">
        <v>251</v>
      </c>
      <c r="B7">
        <v>2</v>
      </c>
      <c r="H7" t="s">
        <v>212</v>
      </c>
      <c r="I7">
        <f>'Overall Param usage'!AA62+'Parameter list'!Y62</f>
        <v>15</v>
      </c>
      <c r="M7" t="s">
        <v>199</v>
      </c>
    </row>
    <row r="8" spans="1:13" ht="12.75">
      <c r="A8" t="s">
        <v>536</v>
      </c>
      <c r="B8">
        <v>0</v>
      </c>
      <c r="C8" t="s">
        <v>533</v>
      </c>
      <c r="H8" t="s">
        <v>450</v>
      </c>
      <c r="I8">
        <f>'Overall Param usage'!AB62+'Parameter list'!Z62</f>
        <v>35</v>
      </c>
      <c r="M8" t="s">
        <v>21</v>
      </c>
    </row>
    <row r="9" spans="1:9" ht="12.75">
      <c r="A9" t="s">
        <v>113</v>
      </c>
      <c r="B9">
        <v>0</v>
      </c>
      <c r="C9" t="s">
        <v>533</v>
      </c>
      <c r="H9" t="s">
        <v>448</v>
      </c>
      <c r="I9">
        <f>'Overall Param usage'!AC62+'Parameter list'!AA62</f>
        <v>26</v>
      </c>
    </row>
    <row r="10" spans="1:9" ht="12.75">
      <c r="A10" t="s">
        <v>332</v>
      </c>
      <c r="B10">
        <v>4</v>
      </c>
      <c r="C10" t="s">
        <v>537</v>
      </c>
      <c r="H10" t="s">
        <v>539</v>
      </c>
      <c r="I10">
        <f>'Overall Param usage'!AD62+'Parameter list'!AB62</f>
        <v>11</v>
      </c>
    </row>
    <row r="11" spans="1:9" ht="12.75">
      <c r="A11" t="s">
        <v>525</v>
      </c>
      <c r="B11">
        <v>8</v>
      </c>
      <c r="H11" t="s">
        <v>525</v>
      </c>
      <c r="I11">
        <f>'Overall Param usage'!AE62+'Parameter list'!AC62</f>
        <v>8</v>
      </c>
    </row>
    <row r="12" spans="1:9" ht="12.75">
      <c r="A12" t="s">
        <v>302</v>
      </c>
      <c r="B12">
        <v>32</v>
      </c>
      <c r="H12" t="s">
        <v>462</v>
      </c>
      <c r="I12">
        <f>'Overall Param usage'!AF62+'Parameter list'!AD62</f>
        <v>5</v>
      </c>
    </row>
    <row r="13" spans="1:9" ht="12.75">
      <c r="A13" t="s">
        <v>427</v>
      </c>
      <c r="B13">
        <v>19</v>
      </c>
      <c r="H13" t="s">
        <v>332</v>
      </c>
      <c r="I13">
        <f>'Overall Param usage'!AG62+'Parameter list'!AE62</f>
        <v>4</v>
      </c>
    </row>
    <row r="14" spans="1:9" ht="12.75">
      <c r="A14" t="s">
        <v>535</v>
      </c>
      <c r="B14">
        <v>13</v>
      </c>
      <c r="H14" t="s">
        <v>95</v>
      </c>
      <c r="I14">
        <f>'Overall Param usage'!AH62+'Parameter list'!AF62</f>
        <v>5</v>
      </c>
    </row>
    <row r="15" spans="1:9" ht="12.75">
      <c r="A15" t="s">
        <v>212</v>
      </c>
      <c r="B15">
        <v>10</v>
      </c>
      <c r="H15" t="s">
        <v>299</v>
      </c>
      <c r="I15">
        <f>'Overall Param usage'!AI62+'Parameter list'!AG62</f>
        <v>3</v>
      </c>
    </row>
    <row r="16" spans="1:9" ht="12.75">
      <c r="A16" t="s">
        <v>309</v>
      </c>
      <c r="B16">
        <v>8</v>
      </c>
      <c r="H16" t="s">
        <v>305</v>
      </c>
      <c r="I16">
        <f>'Overall Param usage'!AJ62+'Parameter list'!AH62</f>
        <v>3</v>
      </c>
    </row>
    <row r="17" spans="1:9" ht="12.75">
      <c r="A17" t="s">
        <v>300</v>
      </c>
      <c r="B17">
        <v>5</v>
      </c>
      <c r="H17" t="s">
        <v>269</v>
      </c>
      <c r="I17">
        <f>'Overall Param usage'!AK62+'Parameter list'!AI62</f>
        <v>2</v>
      </c>
    </row>
    <row r="18" spans="1:9" ht="12.75">
      <c r="A18" t="s">
        <v>462</v>
      </c>
      <c r="B18">
        <v>5</v>
      </c>
      <c r="H18" t="s">
        <v>284</v>
      </c>
      <c r="I18">
        <f>'Overall Param usage'!AL62+'Parameter list'!AJ62</f>
        <v>2</v>
      </c>
    </row>
    <row r="19" spans="1:2" ht="12.75">
      <c r="A19" t="s">
        <v>304</v>
      </c>
      <c r="B19">
        <v>5</v>
      </c>
    </row>
    <row r="20" spans="1:3" ht="12.75">
      <c r="A20" t="s">
        <v>239</v>
      </c>
      <c r="B20">
        <v>4</v>
      </c>
      <c r="C20" t="s">
        <v>534</v>
      </c>
    </row>
    <row r="21" spans="1:2" ht="12.75">
      <c r="A21" t="s">
        <v>299</v>
      </c>
      <c r="B21">
        <v>3</v>
      </c>
    </row>
    <row r="22" spans="1:2" ht="12.75">
      <c r="A22" t="s">
        <v>305</v>
      </c>
      <c r="B22">
        <v>3</v>
      </c>
    </row>
    <row r="23" spans="1:3" ht="12.75">
      <c r="A23" t="s">
        <v>231</v>
      </c>
      <c r="B23">
        <v>3</v>
      </c>
      <c r="C23" t="s">
        <v>533</v>
      </c>
    </row>
    <row r="24" spans="1:2" ht="12.75">
      <c r="A24" t="s">
        <v>269</v>
      </c>
      <c r="B24">
        <v>2</v>
      </c>
    </row>
    <row r="25" spans="1:2" ht="12.75">
      <c r="A25" t="s">
        <v>284</v>
      </c>
      <c r="B25">
        <v>2</v>
      </c>
    </row>
    <row r="26" spans="1:2" ht="12.75">
      <c r="A26" t="s">
        <v>213</v>
      </c>
      <c r="B26">
        <v>2</v>
      </c>
    </row>
    <row r="27" spans="1:3" ht="12.75">
      <c r="A27" t="s">
        <v>230</v>
      </c>
      <c r="B27">
        <v>2</v>
      </c>
      <c r="C27" t="s">
        <v>538</v>
      </c>
    </row>
    <row r="28" spans="1:3" ht="12.75">
      <c r="A28" t="s">
        <v>322</v>
      </c>
      <c r="B28">
        <v>2</v>
      </c>
      <c r="C28" t="s">
        <v>537</v>
      </c>
    </row>
    <row r="29" spans="1:3" ht="12.75">
      <c r="A29" t="s">
        <v>526</v>
      </c>
      <c r="B29">
        <v>1</v>
      </c>
      <c r="C29" t="s">
        <v>537</v>
      </c>
    </row>
    <row r="30" spans="1:3" ht="12.75">
      <c r="A30" t="s">
        <v>219</v>
      </c>
      <c r="B30">
        <v>1</v>
      </c>
      <c r="C30" t="s">
        <v>533</v>
      </c>
    </row>
    <row r="31" spans="1:3" ht="12.75">
      <c r="A31" t="s">
        <v>306</v>
      </c>
      <c r="B31">
        <v>1</v>
      </c>
      <c r="C31" t="s">
        <v>533</v>
      </c>
    </row>
    <row r="32" spans="1:3" ht="12.75">
      <c r="A32" t="s">
        <v>218</v>
      </c>
      <c r="B32">
        <v>1</v>
      </c>
      <c r="C32" t="s">
        <v>533</v>
      </c>
    </row>
    <row r="33" spans="1:3" ht="12.75">
      <c r="A33" t="s">
        <v>220</v>
      </c>
      <c r="B33">
        <v>1</v>
      </c>
      <c r="C33" t="s">
        <v>533</v>
      </c>
    </row>
    <row r="34" spans="1:3" ht="12.75">
      <c r="A34" t="s">
        <v>313</v>
      </c>
      <c r="B34">
        <v>1</v>
      </c>
      <c r="C34" t="s">
        <v>533</v>
      </c>
    </row>
    <row r="35" spans="1:3" ht="12.75">
      <c r="A35" t="s">
        <v>232</v>
      </c>
      <c r="B35">
        <v>1</v>
      </c>
      <c r="C35" t="s">
        <v>533</v>
      </c>
    </row>
    <row r="36" spans="1:3" ht="12.75">
      <c r="A36" t="s">
        <v>236</v>
      </c>
      <c r="B36">
        <v>1</v>
      </c>
      <c r="C36" t="s">
        <v>533</v>
      </c>
    </row>
    <row r="37" spans="1:3" ht="12.75">
      <c r="A37" t="s">
        <v>241</v>
      </c>
      <c r="B37">
        <v>1</v>
      </c>
      <c r="C37" t="s">
        <v>533</v>
      </c>
    </row>
    <row r="38" spans="1:3" ht="12.75">
      <c r="A38" t="s">
        <v>253</v>
      </c>
      <c r="B38">
        <v>1</v>
      </c>
      <c r="C38" t="s">
        <v>537</v>
      </c>
    </row>
    <row r="39" spans="1:3" ht="12.75">
      <c r="A39" t="s">
        <v>256</v>
      </c>
      <c r="B39">
        <v>1</v>
      </c>
      <c r="C39" t="s">
        <v>533</v>
      </c>
    </row>
    <row r="40" spans="1:3" ht="12.75">
      <c r="A40" t="s">
        <v>257</v>
      </c>
      <c r="B40">
        <v>1</v>
      </c>
      <c r="C40" t="s">
        <v>533</v>
      </c>
    </row>
    <row r="41" spans="1:3" ht="12.75">
      <c r="A41" t="s">
        <v>270</v>
      </c>
      <c r="B41">
        <v>1</v>
      </c>
      <c r="C41" t="s">
        <v>533</v>
      </c>
    </row>
    <row r="42" spans="1:3" ht="12.75">
      <c r="A42" t="s">
        <v>271</v>
      </c>
      <c r="B42">
        <v>1</v>
      </c>
      <c r="C42" t="s">
        <v>533</v>
      </c>
    </row>
    <row r="43" spans="1:3" ht="12.75">
      <c r="A43" t="s">
        <v>102</v>
      </c>
      <c r="B43">
        <v>1</v>
      </c>
      <c r="C43" t="s">
        <v>533</v>
      </c>
    </row>
    <row r="44" spans="1:3" ht="12.75">
      <c r="A44" t="s">
        <v>106</v>
      </c>
      <c r="B44">
        <v>1</v>
      </c>
      <c r="C44" t="s">
        <v>533</v>
      </c>
    </row>
    <row r="45" spans="1:3" ht="12.75">
      <c r="A45" t="s">
        <v>115</v>
      </c>
      <c r="B45">
        <v>0</v>
      </c>
      <c r="C45" t="s">
        <v>533</v>
      </c>
    </row>
    <row r="46" spans="1:3" ht="12.75">
      <c r="A46" t="s">
        <v>119</v>
      </c>
      <c r="B46">
        <v>1</v>
      </c>
      <c r="C46" t="s">
        <v>533</v>
      </c>
    </row>
    <row r="47" spans="1:3" ht="12.75">
      <c r="A47" t="s">
        <v>301</v>
      </c>
      <c r="B47">
        <v>0</v>
      </c>
      <c r="C47" t="s">
        <v>533</v>
      </c>
    </row>
    <row r="48" spans="1:3" ht="12.75">
      <c r="A48" t="s">
        <v>275</v>
      </c>
      <c r="B48">
        <v>0</v>
      </c>
      <c r="C48" t="s">
        <v>533</v>
      </c>
    </row>
    <row r="49" spans="1:3" ht="12.75">
      <c r="A49" t="s">
        <v>276</v>
      </c>
      <c r="B49">
        <v>0</v>
      </c>
      <c r="C49" t="s">
        <v>533</v>
      </c>
    </row>
    <row r="50" spans="1:3" ht="12.75">
      <c r="A50" t="s">
        <v>277</v>
      </c>
      <c r="B50">
        <v>0</v>
      </c>
      <c r="C50" t="s">
        <v>533</v>
      </c>
    </row>
    <row r="51" spans="1:3" ht="12.75">
      <c r="A51" t="s">
        <v>278</v>
      </c>
      <c r="B51">
        <v>0</v>
      </c>
      <c r="C51" t="s">
        <v>533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J1" s="1"/>
      <c r="K1" s="1" t="s">
        <v>464</v>
      </c>
      <c r="L1" s="1" t="s">
        <v>398</v>
      </c>
      <c r="M1" s="1" t="s">
        <v>451</v>
      </c>
      <c r="N1" s="1" t="s">
        <v>450</v>
      </c>
      <c r="O1" s="1" t="s">
        <v>452</v>
      </c>
      <c r="P1" s="1" t="s">
        <v>427</v>
      </c>
      <c r="Q1" s="1" t="s">
        <v>296</v>
      </c>
      <c r="R1" s="1" t="s">
        <v>448</v>
      </c>
      <c r="S1" s="1" t="s">
        <v>302</v>
      </c>
      <c r="T1" s="1" t="s">
        <v>214</v>
      </c>
      <c r="U1" s="1" t="s">
        <v>212</v>
      </c>
      <c r="V1" s="1" t="s">
        <v>309</v>
      </c>
      <c r="W1" s="1" t="s">
        <v>215</v>
      </c>
      <c r="X1" s="1" t="s">
        <v>300</v>
      </c>
      <c r="Y1" s="1" t="s">
        <v>462</v>
      </c>
      <c r="Z1" s="1" t="s">
        <v>299</v>
      </c>
      <c r="AA1" s="1" t="s">
        <v>304</v>
      </c>
      <c r="AB1" s="1" t="s">
        <v>239</v>
      </c>
      <c r="AC1" s="1" t="s">
        <v>305</v>
      </c>
      <c r="AD1" s="1" t="s">
        <v>332</v>
      </c>
      <c r="AE1" s="1" t="s">
        <v>231</v>
      </c>
      <c r="AF1" s="1" t="s">
        <v>219</v>
      </c>
      <c r="AG1" s="1" t="s">
        <v>269</v>
      </c>
      <c r="AH1" s="1" t="s">
        <v>284</v>
      </c>
      <c r="AI1" s="1" t="s">
        <v>213</v>
      </c>
      <c r="AJ1" s="1" t="s">
        <v>306</v>
      </c>
      <c r="AK1" s="1" t="s">
        <v>218</v>
      </c>
      <c r="AL1" s="1" t="s">
        <v>230</v>
      </c>
      <c r="AM1" s="1" t="s">
        <v>322</v>
      </c>
      <c r="AN1" s="1" t="s">
        <v>251</v>
      </c>
      <c r="AO1" s="1" t="s">
        <v>266</v>
      </c>
      <c r="AP1" s="1" t="s">
        <v>113</v>
      </c>
      <c r="AQ1" s="1" t="s">
        <v>220</v>
      </c>
      <c r="AR1" s="1" t="s">
        <v>313</v>
      </c>
      <c r="AS1" s="1" t="s">
        <v>232</v>
      </c>
      <c r="AT1" s="1" t="s">
        <v>236</v>
      </c>
      <c r="AU1" s="1" t="s">
        <v>241</v>
      </c>
      <c r="AV1" s="1" t="s">
        <v>253</v>
      </c>
      <c r="AW1" s="1" t="s">
        <v>256</v>
      </c>
      <c r="AX1" s="1" t="s">
        <v>257</v>
      </c>
      <c r="AY1" s="1" t="s">
        <v>270</v>
      </c>
      <c r="AZ1" s="1" t="s">
        <v>271</v>
      </c>
      <c r="BA1" s="1" t="s">
        <v>301</v>
      </c>
      <c r="BB1" s="1" t="s">
        <v>275</v>
      </c>
      <c r="BC1" s="1" t="s">
        <v>276</v>
      </c>
      <c r="BD1" s="1" t="s">
        <v>277</v>
      </c>
      <c r="BE1" s="1" t="s">
        <v>278</v>
      </c>
      <c r="BF1" s="1" t="s">
        <v>102</v>
      </c>
      <c r="BG1" s="1" t="s">
        <v>106</v>
      </c>
      <c r="BH1" s="1" t="s">
        <v>114</v>
      </c>
      <c r="BI1" s="1" t="s">
        <v>115</v>
      </c>
      <c r="BJ1" s="1" t="s">
        <v>119</v>
      </c>
      <c r="BK1" s="1"/>
      <c r="BL1" s="1" t="s">
        <v>312</v>
      </c>
      <c r="BM1" s="1" t="s">
        <v>223</v>
      </c>
      <c r="BN1" s="1" t="s">
        <v>211</v>
      </c>
      <c r="BO1" s="1" t="s">
        <v>217</v>
      </c>
      <c r="BP1" s="1" t="s">
        <v>224</v>
      </c>
      <c r="BQ1" s="1" t="s">
        <v>454</v>
      </c>
      <c r="BR1" s="1" t="s">
        <v>222</v>
      </c>
      <c r="BS1" s="1" t="s">
        <v>331</v>
      </c>
      <c r="BT1" s="1" t="s">
        <v>227</v>
      </c>
      <c r="BU1" s="1" t="s">
        <v>228</v>
      </c>
      <c r="BV1" s="1" t="s">
        <v>229</v>
      </c>
      <c r="BW1" s="1" t="s">
        <v>127</v>
      </c>
      <c r="BX1" s="1" t="s">
        <v>233</v>
      </c>
      <c r="BY1" s="1" t="s">
        <v>234</v>
      </c>
      <c r="BZ1" s="1" t="s">
        <v>243</v>
      </c>
      <c r="CA1" s="1" t="s">
        <v>267</v>
      </c>
      <c r="CB1" s="1" t="s">
        <v>279</v>
      </c>
      <c r="CC1" s="1" t="s">
        <v>280</v>
      </c>
      <c r="CD1" s="1" t="s">
        <v>105</v>
      </c>
      <c r="CE1" s="1"/>
    </row>
    <row r="2" spans="1:83" ht="12.75">
      <c r="A2" s="3">
        <v>1</v>
      </c>
      <c r="B2" s="3"/>
      <c r="C2" s="3" t="s">
        <v>447</v>
      </c>
      <c r="D2" s="3" t="s">
        <v>195</v>
      </c>
      <c r="E2" s="3" t="s">
        <v>208</v>
      </c>
      <c r="F2" s="3"/>
      <c r="G2" s="3"/>
      <c r="H2" s="22" t="s">
        <v>396</v>
      </c>
      <c r="I2" s="22"/>
      <c r="J2" s="22"/>
      <c r="K2" s="22" t="s">
        <v>399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317</v>
      </c>
      <c r="D3" s="1" t="s">
        <v>195</v>
      </c>
      <c r="E3" s="1" t="s">
        <v>208</v>
      </c>
      <c r="F3" s="1"/>
      <c r="G3" s="2"/>
      <c r="H3" s="2" t="s">
        <v>132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216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505</v>
      </c>
      <c r="C4" s="1" t="s">
        <v>328</v>
      </c>
      <c r="D4" s="1" t="s">
        <v>195</v>
      </c>
      <c r="E4" s="1" t="s">
        <v>208</v>
      </c>
      <c r="F4" s="2" t="s">
        <v>131</v>
      </c>
      <c r="G4" s="1" t="s">
        <v>503</v>
      </c>
      <c r="H4" s="1" t="s">
        <v>132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240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329</v>
      </c>
      <c r="D5" s="1" t="s">
        <v>195</v>
      </c>
      <c r="E5" s="1" t="s">
        <v>208</v>
      </c>
      <c r="F5" s="1"/>
      <c r="G5" s="2"/>
      <c r="H5" s="2" t="s">
        <v>132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506</v>
      </c>
      <c r="D6" s="3" t="s">
        <v>196</v>
      </c>
      <c r="E6" s="3" t="s">
        <v>208</v>
      </c>
      <c r="F6" s="3" t="s">
        <v>507</v>
      </c>
      <c r="G6" s="3"/>
      <c r="H6" s="3" t="s">
        <v>132</v>
      </c>
      <c r="I6" s="3"/>
      <c r="J6" s="3"/>
      <c r="K6" s="3" t="s">
        <v>399</v>
      </c>
      <c r="L6" s="3"/>
      <c r="M6" s="3">
        <v>30</v>
      </c>
      <c r="N6" s="3" t="s">
        <v>250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250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504</v>
      </c>
      <c r="C7" s="3" t="s">
        <v>252</v>
      </c>
      <c r="D7" s="3" t="s">
        <v>196</v>
      </c>
      <c r="E7" s="3" t="s">
        <v>208</v>
      </c>
      <c r="F7" s="3" t="s">
        <v>248</v>
      </c>
      <c r="G7" s="3"/>
      <c r="H7" s="3" t="s">
        <v>132</v>
      </c>
      <c r="I7" s="3"/>
      <c r="J7" s="3"/>
      <c r="K7" s="3" t="s">
        <v>399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508</v>
      </c>
      <c r="C8" s="1" t="s">
        <v>254</v>
      </c>
      <c r="D8" s="1" t="s">
        <v>255</v>
      </c>
      <c r="E8" s="1" t="s">
        <v>208</v>
      </c>
      <c r="F8" s="1"/>
      <c r="G8" s="1"/>
      <c r="H8" s="1" t="s">
        <v>132</v>
      </c>
      <c r="I8" s="1"/>
      <c r="J8" s="1"/>
      <c r="K8" s="1" t="s">
        <v>399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117</v>
      </c>
      <c r="D9" s="1" t="s">
        <v>255</v>
      </c>
      <c r="E9" s="1" t="s">
        <v>208</v>
      </c>
      <c r="F9" s="1"/>
      <c r="G9" s="1"/>
      <c r="H9" s="1" t="s">
        <v>132</v>
      </c>
      <c r="I9" s="1" t="s">
        <v>401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118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120</v>
      </c>
      <c r="D10" s="1" t="s">
        <v>255</v>
      </c>
      <c r="E10" s="1" t="s">
        <v>208</v>
      </c>
      <c r="F10" s="1"/>
      <c r="G10" s="1"/>
      <c r="H10" s="1" t="s">
        <v>132</v>
      </c>
      <c r="I10" s="1" t="s">
        <v>401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121</v>
      </c>
      <c r="D11" s="1" t="s">
        <v>255</v>
      </c>
      <c r="E11" s="1" t="s">
        <v>208</v>
      </c>
      <c r="F11" s="1"/>
      <c r="G11" s="1"/>
      <c r="H11" s="1" t="s">
        <v>132</v>
      </c>
      <c r="I11" s="1" t="s">
        <v>401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122</v>
      </c>
      <c r="D12" s="3" t="s">
        <v>255</v>
      </c>
      <c r="E12" s="3" t="s">
        <v>208</v>
      </c>
      <c r="F12" s="3"/>
      <c r="G12" s="1"/>
      <c r="H12" s="1" t="s">
        <v>132</v>
      </c>
      <c r="I12" s="1" t="s">
        <v>401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123</v>
      </c>
      <c r="D13" s="1" t="s">
        <v>255</v>
      </c>
      <c r="E13" s="1" t="s">
        <v>208</v>
      </c>
      <c r="F13" s="1"/>
      <c r="G13" s="1"/>
      <c r="H13" s="1" t="s">
        <v>132</v>
      </c>
      <c r="I13" s="1" t="s">
        <v>401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124</v>
      </c>
      <c r="D14" s="1" t="s">
        <v>255</v>
      </c>
      <c r="E14" s="1" t="s">
        <v>208</v>
      </c>
      <c r="F14" s="1"/>
      <c r="G14" s="1"/>
      <c r="H14" s="1" t="s">
        <v>132</v>
      </c>
      <c r="I14" s="1" t="s">
        <v>401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125</v>
      </c>
      <c r="D15" s="1" t="s">
        <v>255</v>
      </c>
      <c r="E15" s="1" t="s">
        <v>208</v>
      </c>
      <c r="F15" s="1"/>
      <c r="G15" s="1"/>
      <c r="H15" s="1" t="s">
        <v>132</v>
      </c>
      <c r="I15" s="1" t="s">
        <v>401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49" t="s">
        <v>13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49" t="s">
        <v>517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512</v>
      </c>
      <c r="C20" s="1" t="s">
        <v>325</v>
      </c>
      <c r="D20" s="1" t="s">
        <v>196</v>
      </c>
      <c r="E20" s="1" t="s">
        <v>207</v>
      </c>
      <c r="F20" s="1"/>
      <c r="G20" s="2"/>
      <c r="H20" s="2" t="s">
        <v>511</v>
      </c>
      <c r="I20" s="2"/>
      <c r="J20" s="2"/>
      <c r="K20" s="2"/>
      <c r="L20" s="2"/>
      <c r="M20" s="1">
        <v>21</v>
      </c>
      <c r="N20" s="1" t="s">
        <v>238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238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321</v>
      </c>
      <c r="D21" s="1" t="s">
        <v>206</v>
      </c>
      <c r="E21" s="1" t="s">
        <v>207</v>
      </c>
      <c r="F21" s="1" t="s">
        <v>498</v>
      </c>
      <c r="G21" s="1"/>
      <c r="H21" s="2" t="s">
        <v>396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235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323</v>
      </c>
      <c r="D22" s="1" t="s">
        <v>196</v>
      </c>
      <c r="E22" s="1" t="s">
        <v>207</v>
      </c>
      <c r="F22" s="2" t="s">
        <v>497</v>
      </c>
      <c r="G22" s="2"/>
      <c r="H22" s="1" t="s">
        <v>132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237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244</v>
      </c>
      <c r="D23" s="1" t="s">
        <v>196</v>
      </c>
      <c r="E23" s="1" t="s">
        <v>207</v>
      </c>
      <c r="F23" s="1"/>
      <c r="G23" s="1"/>
      <c r="H23" s="2" t="s">
        <v>132</v>
      </c>
      <c r="I23" s="1" t="s">
        <v>246</v>
      </c>
      <c r="J23" s="2"/>
      <c r="K23" s="2"/>
      <c r="L23" s="1"/>
      <c r="M23" s="1">
        <v>29</v>
      </c>
      <c r="N23" s="1" t="s">
        <v>249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249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112</v>
      </c>
      <c r="D24" s="1" t="s">
        <v>195</v>
      </c>
      <c r="E24" s="1" t="s">
        <v>207</v>
      </c>
      <c r="F24" s="1"/>
      <c r="G24" s="1"/>
      <c r="H24" s="1" t="s">
        <v>132</v>
      </c>
      <c r="I24" s="1"/>
      <c r="J24" s="1"/>
      <c r="K24" s="1" t="s">
        <v>399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116</v>
      </c>
      <c r="D25" s="3" t="s">
        <v>195</v>
      </c>
      <c r="E25" s="3" t="s">
        <v>207</v>
      </c>
      <c r="F25" s="3"/>
      <c r="G25" s="3"/>
      <c r="H25" s="3" t="s">
        <v>132</v>
      </c>
      <c r="I25" s="3" t="s">
        <v>246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49" t="s">
        <v>13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49" t="s">
        <v>517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295</v>
      </c>
      <c r="D31" s="1" t="s">
        <v>196</v>
      </c>
      <c r="E31" s="1" t="s">
        <v>198</v>
      </c>
      <c r="F31" s="1"/>
      <c r="G31" s="1"/>
      <c r="H31" s="1" t="s">
        <v>132</v>
      </c>
      <c r="I31" s="2" t="s">
        <v>246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463</v>
      </c>
      <c r="D32" s="1" t="s">
        <v>196</v>
      </c>
      <c r="E32" s="1" t="s">
        <v>198</v>
      </c>
      <c r="F32" s="2" t="s">
        <v>131</v>
      </c>
      <c r="G32" s="1" t="s">
        <v>503</v>
      </c>
      <c r="H32" s="1" t="s">
        <v>132</v>
      </c>
      <c r="I32" s="1"/>
      <c r="J32" s="2"/>
      <c r="K32" s="2" t="s">
        <v>399</v>
      </c>
      <c r="L32" s="2" t="s">
        <v>399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262</v>
      </c>
      <c r="D33" s="1" t="s">
        <v>206</v>
      </c>
      <c r="E33" s="1" t="s">
        <v>198</v>
      </c>
      <c r="F33" s="1"/>
      <c r="G33" s="1"/>
      <c r="H33" s="1" t="s">
        <v>132</v>
      </c>
      <c r="I33" s="2" t="s">
        <v>246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264</v>
      </c>
      <c r="D34" s="1" t="s">
        <v>265</v>
      </c>
      <c r="E34" s="1" t="s">
        <v>198</v>
      </c>
      <c r="F34" s="1"/>
      <c r="G34" s="1"/>
      <c r="H34" s="1" t="s">
        <v>132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128</v>
      </c>
      <c r="D35" s="3" t="s">
        <v>196</v>
      </c>
      <c r="E35" s="3" t="s">
        <v>198</v>
      </c>
      <c r="F35" s="3"/>
      <c r="G35" s="3"/>
      <c r="H35" s="3" t="s">
        <v>132</v>
      </c>
      <c r="I35" s="3"/>
      <c r="J35" s="3"/>
      <c r="K35" s="3" t="s">
        <v>399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129</v>
      </c>
      <c r="D36" s="3" t="s">
        <v>196</v>
      </c>
      <c r="E36" s="3" t="s">
        <v>198</v>
      </c>
      <c r="F36" s="3"/>
      <c r="G36" s="3"/>
      <c r="H36" s="3" t="s">
        <v>132</v>
      </c>
      <c r="I36" s="3"/>
      <c r="J36" s="3"/>
      <c r="K36" s="3" t="s">
        <v>399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297</v>
      </c>
      <c r="D37" s="1" t="s">
        <v>195</v>
      </c>
      <c r="E37" s="1" t="s">
        <v>198</v>
      </c>
      <c r="F37" s="1"/>
      <c r="G37" s="1"/>
      <c r="H37" s="1" t="s">
        <v>132</v>
      </c>
      <c r="I37" s="2" t="s">
        <v>246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49" t="s">
        <v>13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49" t="s">
        <v>517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397</v>
      </c>
      <c r="D42" s="1" t="s">
        <v>196</v>
      </c>
      <c r="E42" s="1" t="s">
        <v>197</v>
      </c>
      <c r="F42" s="1"/>
      <c r="G42" s="1"/>
      <c r="H42" s="1" t="s">
        <v>132</v>
      </c>
      <c r="I42" s="2" t="s">
        <v>246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203</v>
      </c>
      <c r="D43" s="1" t="s">
        <v>196</v>
      </c>
      <c r="E43" s="1" t="s">
        <v>197</v>
      </c>
      <c r="F43" s="1"/>
      <c r="G43" s="2"/>
      <c r="H43" s="2" t="s">
        <v>132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221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310</v>
      </c>
      <c r="D44" s="1" t="s">
        <v>196</v>
      </c>
      <c r="E44" s="1" t="s">
        <v>197</v>
      </c>
      <c r="F44" s="1" t="s">
        <v>510</v>
      </c>
      <c r="G44" s="2"/>
      <c r="H44" s="1" t="s">
        <v>132</v>
      </c>
      <c r="I44" s="1" t="s">
        <v>246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311</v>
      </c>
      <c r="D45" s="1" t="s">
        <v>196</v>
      </c>
      <c r="E45" s="1" t="s">
        <v>197</v>
      </c>
      <c r="F45" s="1" t="s">
        <v>501</v>
      </c>
      <c r="G45" s="1"/>
      <c r="H45" s="2" t="s">
        <v>132</v>
      </c>
      <c r="I45" s="2" t="s">
        <v>246</v>
      </c>
      <c r="J45" s="2"/>
      <c r="K45" s="2"/>
      <c r="L45" s="2" t="s">
        <v>399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500</v>
      </c>
      <c r="D46" s="1" t="s">
        <v>204</v>
      </c>
      <c r="E46" s="1" t="s">
        <v>205</v>
      </c>
      <c r="F46" s="1"/>
      <c r="G46" s="2"/>
      <c r="H46" s="1" t="s">
        <v>132</v>
      </c>
      <c r="I46" s="2" t="s">
        <v>246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226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258</v>
      </c>
      <c r="D47" s="1" t="s">
        <v>259</v>
      </c>
      <c r="E47" s="1" t="s">
        <v>197</v>
      </c>
      <c r="F47" s="1"/>
      <c r="G47" s="1"/>
      <c r="H47" s="2" t="s">
        <v>132</v>
      </c>
      <c r="I47" s="1" t="s">
        <v>246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260</v>
      </c>
      <c r="D48" s="1" t="s">
        <v>196</v>
      </c>
      <c r="E48" s="1" t="s">
        <v>197</v>
      </c>
      <c r="F48" s="1"/>
      <c r="G48" s="1"/>
      <c r="H48" s="2" t="s">
        <v>132</v>
      </c>
      <c r="I48" s="1" t="s">
        <v>246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261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103</v>
      </c>
      <c r="D49" s="3" t="s">
        <v>104</v>
      </c>
      <c r="E49" s="3" t="s">
        <v>197</v>
      </c>
      <c r="F49" s="3" t="s">
        <v>402</v>
      </c>
      <c r="G49" s="3"/>
      <c r="H49" s="3" t="s">
        <v>132</v>
      </c>
      <c r="I49" s="3"/>
      <c r="J49" s="3"/>
      <c r="K49" s="3" t="s">
        <v>399</v>
      </c>
      <c r="L49" s="3" t="s">
        <v>399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107</v>
      </c>
      <c r="D50" s="3" t="s">
        <v>196</v>
      </c>
      <c r="E50" s="3" t="s">
        <v>205</v>
      </c>
      <c r="F50" s="3"/>
      <c r="G50" s="3"/>
      <c r="H50" s="3" t="s">
        <v>132</v>
      </c>
      <c r="I50" s="3" t="s">
        <v>401</v>
      </c>
      <c r="J50" s="3"/>
      <c r="K50" s="3" t="s">
        <v>399</v>
      </c>
      <c r="L50" s="3" t="s">
        <v>399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108</v>
      </c>
      <c r="D51" s="3" t="s">
        <v>196</v>
      </c>
      <c r="E51" s="3" t="s">
        <v>197</v>
      </c>
      <c r="F51" s="3"/>
      <c r="G51" s="3"/>
      <c r="H51" s="3" t="s">
        <v>132</v>
      </c>
      <c r="I51" s="3" t="s">
        <v>401</v>
      </c>
      <c r="J51" s="3"/>
      <c r="K51" s="3" t="s">
        <v>399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126</v>
      </c>
      <c r="D52" s="1" t="s">
        <v>196</v>
      </c>
      <c r="E52" s="1" t="s">
        <v>197</v>
      </c>
      <c r="F52" s="1" t="s">
        <v>248</v>
      </c>
      <c r="G52" s="1"/>
      <c r="H52" s="1" t="s">
        <v>132</v>
      </c>
      <c r="I52" s="1"/>
      <c r="J52" s="1"/>
      <c r="K52" s="1" t="s">
        <v>399</v>
      </c>
      <c r="L52" s="1" t="s">
        <v>399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49" t="s">
        <v>13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49" t="s">
        <v>517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326</v>
      </c>
      <c r="D57" s="1" t="s">
        <v>195</v>
      </c>
      <c r="E57" s="1" t="s">
        <v>199</v>
      </c>
      <c r="G57" s="2"/>
      <c r="H57" s="1" t="s">
        <v>132</v>
      </c>
      <c r="I57" s="2" t="s">
        <v>246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57" customFormat="1" ht="12.75">
      <c r="A58" s="3">
        <v>12</v>
      </c>
      <c r="B58" s="3"/>
      <c r="C58" s="3" t="s">
        <v>314</v>
      </c>
      <c r="D58" s="3" t="s">
        <v>196</v>
      </c>
      <c r="E58" s="3" t="s">
        <v>199</v>
      </c>
      <c r="F58" s="3"/>
      <c r="G58" s="22"/>
      <c r="H58" s="22" t="s">
        <v>132</v>
      </c>
      <c r="I58" s="22" t="s">
        <v>246</v>
      </c>
      <c r="J58" s="22"/>
      <c r="K58" s="22" t="s">
        <v>399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225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307</v>
      </c>
      <c r="D59" s="1" t="s">
        <v>196</v>
      </c>
      <c r="E59" s="1" t="s">
        <v>199</v>
      </c>
      <c r="F59" s="1"/>
      <c r="G59" s="2"/>
      <c r="H59" s="1" t="s">
        <v>132</v>
      </c>
      <c r="I59" s="2" t="s">
        <v>246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308</v>
      </c>
      <c r="D60" s="1" t="s">
        <v>195</v>
      </c>
      <c r="E60" s="1" t="s">
        <v>199</v>
      </c>
      <c r="F60" s="1"/>
      <c r="G60" s="2"/>
      <c r="H60" s="1" t="s">
        <v>132</v>
      </c>
      <c r="I60" s="2" t="s">
        <v>246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320</v>
      </c>
      <c r="D61" s="1" t="s">
        <v>196</v>
      </c>
      <c r="E61" s="1" t="s">
        <v>199</v>
      </c>
      <c r="F61" s="2" t="s">
        <v>131</v>
      </c>
      <c r="G61" s="2"/>
      <c r="H61" s="2" t="s">
        <v>132</v>
      </c>
      <c r="I61" s="2"/>
      <c r="J61" s="2"/>
      <c r="K61" s="2" t="s">
        <v>399</v>
      </c>
      <c r="L61" s="2" t="s">
        <v>399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330</v>
      </c>
      <c r="D62" s="1" t="s">
        <v>196</v>
      </c>
      <c r="E62" s="1" t="s">
        <v>199</v>
      </c>
      <c r="F62" s="1"/>
      <c r="G62" s="2"/>
      <c r="H62" s="2" t="s">
        <v>132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242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333</v>
      </c>
      <c r="D63" s="1" t="s">
        <v>196</v>
      </c>
      <c r="E63" s="1" t="s">
        <v>199</v>
      </c>
      <c r="F63" s="1"/>
      <c r="G63" s="2"/>
      <c r="H63" s="2" t="s">
        <v>132</v>
      </c>
      <c r="I63" s="2"/>
      <c r="J63" s="2"/>
      <c r="K63" s="2"/>
      <c r="L63" s="2" t="s">
        <v>399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371</v>
      </c>
      <c r="D64" s="1" t="s">
        <v>196</v>
      </c>
      <c r="E64" s="1" t="s">
        <v>199</v>
      </c>
      <c r="F64" s="1"/>
      <c r="G64" s="2"/>
      <c r="H64" s="2" t="s">
        <v>132</v>
      </c>
      <c r="I64" s="2" t="s">
        <v>246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504</v>
      </c>
      <c r="C65" s="1" t="s">
        <v>263</v>
      </c>
      <c r="D65" s="1" t="s">
        <v>195</v>
      </c>
      <c r="E65" s="1" t="s">
        <v>199</v>
      </c>
      <c r="F65" s="1"/>
      <c r="G65" s="1"/>
      <c r="H65" s="1" t="s">
        <v>132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268</v>
      </c>
      <c r="D66" s="3" t="s">
        <v>259</v>
      </c>
      <c r="E66" s="3" t="s">
        <v>199</v>
      </c>
      <c r="F66" s="3" t="s">
        <v>131</v>
      </c>
      <c r="G66" s="3" t="s">
        <v>513</v>
      </c>
      <c r="H66" s="3" t="s">
        <v>132</v>
      </c>
      <c r="I66" s="3"/>
      <c r="J66" s="3"/>
      <c r="K66" s="3" t="s">
        <v>399</v>
      </c>
      <c r="L66" s="3" t="s">
        <v>399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274</v>
      </c>
      <c r="D67" s="1" t="s">
        <v>196</v>
      </c>
      <c r="E67" s="1" t="s">
        <v>199</v>
      </c>
      <c r="F67" s="56" t="s">
        <v>131</v>
      </c>
      <c r="G67" s="56" t="s">
        <v>513</v>
      </c>
      <c r="H67" s="56" t="s">
        <v>132</v>
      </c>
      <c r="I67" s="1"/>
      <c r="J67" s="1"/>
      <c r="K67" s="1" t="s">
        <v>502</v>
      </c>
      <c r="L67" s="1" t="s">
        <v>399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100</v>
      </c>
      <c r="D68" s="3" t="s">
        <v>196</v>
      </c>
      <c r="E68" s="3" t="s">
        <v>199</v>
      </c>
      <c r="F68" s="3"/>
      <c r="G68" s="3" t="s">
        <v>400</v>
      </c>
      <c r="H68" s="3" t="s">
        <v>132</v>
      </c>
      <c r="I68" s="3"/>
      <c r="J68" s="3"/>
      <c r="K68" s="3" t="s">
        <v>399</v>
      </c>
      <c r="L68" s="3" t="s">
        <v>399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446</v>
      </c>
      <c r="D69" s="1" t="s">
        <v>195</v>
      </c>
      <c r="E69" s="1" t="s">
        <v>199</v>
      </c>
      <c r="F69" s="56" t="s">
        <v>131</v>
      </c>
      <c r="G69" s="56" t="s">
        <v>513</v>
      </c>
      <c r="H69" s="56" t="s">
        <v>132</v>
      </c>
      <c r="I69" s="1"/>
      <c r="J69" s="1"/>
      <c r="K69" s="1"/>
      <c r="L69" s="1" t="s">
        <v>399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101</v>
      </c>
      <c r="D70" s="1" t="s">
        <v>195</v>
      </c>
      <c r="E70" s="1" t="s">
        <v>199</v>
      </c>
      <c r="F70" s="56" t="s">
        <v>131</v>
      </c>
      <c r="G70" s="56"/>
      <c r="H70" s="56" t="s">
        <v>132</v>
      </c>
      <c r="I70" s="1"/>
      <c r="J70" s="1"/>
      <c r="K70" s="1"/>
      <c r="L70" s="1" t="s">
        <v>399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515</v>
      </c>
      <c r="B71" s="1"/>
      <c r="C71" s="1" t="s">
        <v>509</v>
      </c>
      <c r="D71" s="1" t="s">
        <v>206</v>
      </c>
      <c r="E71" s="1" t="s">
        <v>199</v>
      </c>
      <c r="F71" s="1" t="s">
        <v>248</v>
      </c>
      <c r="G71" s="1"/>
      <c r="H71" s="1" t="s">
        <v>132</v>
      </c>
      <c r="I71" s="1"/>
      <c r="J71" s="1"/>
      <c r="K71" s="1" t="s">
        <v>399</v>
      </c>
      <c r="L71" s="1" t="s">
        <v>399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49" t="s">
        <v>13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49" t="s">
        <v>517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109</v>
      </c>
      <c r="D77" s="1" t="s">
        <v>195</v>
      </c>
      <c r="E77" s="1" t="s">
        <v>110</v>
      </c>
      <c r="F77" s="1"/>
      <c r="G77" s="1"/>
      <c r="H77" s="1" t="s">
        <v>132</v>
      </c>
      <c r="I77" s="1" t="s">
        <v>246</v>
      </c>
      <c r="J77" s="1"/>
      <c r="K77" s="1" t="s">
        <v>399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111</v>
      </c>
      <c r="D78" s="1" t="s">
        <v>195</v>
      </c>
      <c r="E78" s="1" t="s">
        <v>110</v>
      </c>
      <c r="F78" s="1"/>
      <c r="G78" s="1"/>
      <c r="H78" s="1" t="s">
        <v>132</v>
      </c>
      <c r="I78" s="1" t="s">
        <v>246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49" t="s">
        <v>13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49" t="s">
        <v>517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spans="1:83" ht="12.75">
      <c r="A85" s="1">
        <v>39</v>
      </c>
      <c r="B85" s="1"/>
      <c r="C85" s="1" t="s">
        <v>272</v>
      </c>
      <c r="D85" s="1" t="s">
        <v>259</v>
      </c>
      <c r="E85" s="1" t="s">
        <v>207</v>
      </c>
      <c r="F85" s="1"/>
      <c r="G85" s="1"/>
      <c r="H85" s="1"/>
      <c r="I85" s="1"/>
      <c r="J85" s="1"/>
      <c r="K85" s="1" t="s">
        <v>399</v>
      </c>
      <c r="L85" s="1"/>
      <c r="M85" s="1">
        <v>39</v>
      </c>
      <c r="N85" s="3" t="s">
        <v>273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273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504</v>
      </c>
      <c r="C86" s="1" t="s">
        <v>281</v>
      </c>
      <c r="D86" s="1" t="s">
        <v>282</v>
      </c>
      <c r="E86" s="1" t="s">
        <v>283</v>
      </c>
      <c r="F86" s="1"/>
      <c r="G86" s="1"/>
      <c r="H86" s="1"/>
      <c r="I86" s="1" t="s">
        <v>246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516</v>
      </c>
      <c r="C87" s="1" t="s">
        <v>315</v>
      </c>
      <c r="D87" s="1" t="s">
        <v>204</v>
      </c>
      <c r="E87" s="1" t="s">
        <v>205</v>
      </c>
      <c r="F87" s="1"/>
      <c r="G87" s="2"/>
      <c r="I87" s="2" t="s">
        <v>246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504</v>
      </c>
      <c r="C88" s="1" t="s">
        <v>318</v>
      </c>
      <c r="D88" s="1" t="s">
        <v>196</v>
      </c>
      <c r="E88" s="1" t="s">
        <v>205</v>
      </c>
      <c r="F88" s="2" t="s">
        <v>131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504</v>
      </c>
      <c r="C89" s="1" t="s">
        <v>319</v>
      </c>
      <c r="D89" s="1" t="s">
        <v>196</v>
      </c>
      <c r="E89" s="1" t="s">
        <v>205</v>
      </c>
      <c r="F89" s="2" t="s">
        <v>499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504</v>
      </c>
      <c r="C90" s="1" t="s">
        <v>327</v>
      </c>
      <c r="D90" s="1" t="s">
        <v>195</v>
      </c>
      <c r="E90" s="1" t="s">
        <v>199</v>
      </c>
      <c r="F90" s="2" t="s">
        <v>131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K1" s="1" t="s">
        <v>464</v>
      </c>
      <c r="L1" s="1" t="s">
        <v>398</v>
      </c>
      <c r="Q1" s="1" t="s">
        <v>246</v>
      </c>
    </row>
    <row r="2" spans="16:17" ht="12.75">
      <c r="P2" t="s">
        <v>208</v>
      </c>
      <c r="Q2">
        <f>J40</f>
        <v>7</v>
      </c>
    </row>
    <row r="3" spans="1:17" s="1" customFormat="1" ht="12.75">
      <c r="A3" s="1">
        <v>29</v>
      </c>
      <c r="C3" s="1" t="s">
        <v>244</v>
      </c>
      <c r="D3" s="1" t="s">
        <v>196</v>
      </c>
      <c r="E3" s="1" t="s">
        <v>207</v>
      </c>
      <c r="H3" s="2" t="s">
        <v>132</v>
      </c>
      <c r="I3" s="1" t="s">
        <v>246</v>
      </c>
      <c r="J3" s="2"/>
      <c r="K3" s="2"/>
      <c r="P3" s="1" t="s">
        <v>207</v>
      </c>
      <c r="Q3" s="1">
        <f>J6</f>
        <v>3</v>
      </c>
    </row>
    <row r="4" spans="1:17" s="1" customFormat="1" ht="12.75">
      <c r="A4" s="3">
        <v>51</v>
      </c>
      <c r="B4" s="3"/>
      <c r="C4" s="3" t="s">
        <v>116</v>
      </c>
      <c r="D4" s="3" t="s">
        <v>195</v>
      </c>
      <c r="E4" s="3" t="s">
        <v>207</v>
      </c>
      <c r="F4" s="3"/>
      <c r="G4" s="3"/>
      <c r="H4" s="3" t="s">
        <v>132</v>
      </c>
      <c r="I4" s="3" t="s">
        <v>246</v>
      </c>
      <c r="J4" s="3"/>
      <c r="K4" s="3"/>
      <c r="L4" s="3"/>
      <c r="P4" s="1" t="s">
        <v>21</v>
      </c>
      <c r="Q4" s="1">
        <f>J10</f>
        <v>3</v>
      </c>
    </row>
    <row r="5" spans="1:17" s="1" customFormat="1" ht="12.75">
      <c r="A5" s="1">
        <v>41</v>
      </c>
      <c r="B5" s="1" t="s">
        <v>504</v>
      </c>
      <c r="C5" s="1" t="s">
        <v>281</v>
      </c>
      <c r="D5" s="1" t="s">
        <v>282</v>
      </c>
      <c r="E5" s="3" t="s">
        <v>207</v>
      </c>
      <c r="I5" s="1" t="s">
        <v>246</v>
      </c>
      <c r="P5" s="1" t="s">
        <v>199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110</v>
      </c>
      <c r="Q6" s="1">
        <f>J31</f>
        <v>2</v>
      </c>
    </row>
    <row r="7" spans="1:17" s="1" customFormat="1" ht="12.75">
      <c r="A7" s="1">
        <v>3</v>
      </c>
      <c r="C7" s="1" t="s">
        <v>295</v>
      </c>
      <c r="D7" s="1" t="s">
        <v>196</v>
      </c>
      <c r="E7" s="1" t="s">
        <v>198</v>
      </c>
      <c r="H7" s="1" t="s">
        <v>132</v>
      </c>
      <c r="I7" s="2" t="s">
        <v>246</v>
      </c>
      <c r="L7" s="2"/>
      <c r="P7" s="1" t="s">
        <v>138</v>
      </c>
      <c r="Q7" s="1">
        <f>J19</f>
        <v>7</v>
      </c>
    </row>
    <row r="8" spans="1:12" s="1" customFormat="1" ht="12.75">
      <c r="A8" s="1">
        <v>4</v>
      </c>
      <c r="C8" s="1" t="s">
        <v>297</v>
      </c>
      <c r="D8" s="1" t="s">
        <v>195</v>
      </c>
      <c r="E8" s="1" t="s">
        <v>198</v>
      </c>
      <c r="H8" s="2"/>
      <c r="I8" s="2" t="s">
        <v>246</v>
      </c>
      <c r="J8" s="2"/>
      <c r="K8" s="2"/>
      <c r="L8" s="2"/>
    </row>
    <row r="9" spans="1:11" s="1" customFormat="1" ht="12.75">
      <c r="A9" s="1">
        <v>35</v>
      </c>
      <c r="C9" s="1" t="s">
        <v>262</v>
      </c>
      <c r="D9" s="1" t="s">
        <v>206</v>
      </c>
      <c r="E9" s="1" t="s">
        <v>198</v>
      </c>
      <c r="H9" s="1" t="s">
        <v>132</v>
      </c>
      <c r="I9" s="2" t="s">
        <v>246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397</v>
      </c>
      <c r="D12" s="1" t="s">
        <v>196</v>
      </c>
      <c r="E12" s="1" t="s">
        <v>197</v>
      </c>
      <c r="H12" s="1" t="s">
        <v>132</v>
      </c>
      <c r="I12" s="2" t="s">
        <v>246</v>
      </c>
      <c r="L12" s="2"/>
    </row>
    <row r="13" spans="1:12" s="1" customFormat="1" ht="12.75">
      <c r="A13" s="1">
        <v>10</v>
      </c>
      <c r="C13" s="1" t="s">
        <v>310</v>
      </c>
      <c r="D13" s="1" t="s">
        <v>196</v>
      </c>
      <c r="E13" s="1" t="s">
        <v>197</v>
      </c>
      <c r="F13" s="1" t="s">
        <v>510</v>
      </c>
      <c r="G13" s="2"/>
      <c r="H13" s="1" t="s">
        <v>132</v>
      </c>
      <c r="I13" s="1" t="s">
        <v>246</v>
      </c>
      <c r="J13" s="2"/>
      <c r="K13" s="2"/>
      <c r="L13" s="2"/>
    </row>
    <row r="14" spans="1:12" s="1" customFormat="1" ht="12.75">
      <c r="A14" s="1">
        <v>11</v>
      </c>
      <c r="C14" s="1" t="s">
        <v>311</v>
      </c>
      <c r="D14" s="1" t="s">
        <v>196</v>
      </c>
      <c r="E14" s="1" t="s">
        <v>197</v>
      </c>
      <c r="F14" s="1" t="s">
        <v>501</v>
      </c>
      <c r="H14" s="2" t="s">
        <v>132</v>
      </c>
      <c r="I14" s="2" t="s">
        <v>246</v>
      </c>
      <c r="J14" s="2"/>
      <c r="K14" s="2"/>
      <c r="L14" s="2" t="s">
        <v>399</v>
      </c>
    </row>
    <row r="15" spans="1:12" s="1" customFormat="1" ht="12.75">
      <c r="A15" s="1">
        <v>13</v>
      </c>
      <c r="C15" s="1" t="s">
        <v>315</v>
      </c>
      <c r="D15" s="1" t="s">
        <v>204</v>
      </c>
      <c r="E15" s="1" t="s">
        <v>205</v>
      </c>
      <c r="G15" s="2"/>
      <c r="H15" s="2"/>
      <c r="I15" s="2" t="s">
        <v>246</v>
      </c>
      <c r="J15" s="2"/>
      <c r="K15" s="2"/>
      <c r="L15" s="2"/>
    </row>
    <row r="16" spans="1:12" s="1" customFormat="1" ht="12.75">
      <c r="A16" s="1">
        <v>14</v>
      </c>
      <c r="C16" s="1" t="s">
        <v>500</v>
      </c>
      <c r="D16" s="1" t="s">
        <v>204</v>
      </c>
      <c r="E16" s="1" t="s">
        <v>205</v>
      </c>
      <c r="G16" s="2"/>
      <c r="H16" s="1" t="s">
        <v>132</v>
      </c>
      <c r="I16" s="2" t="s">
        <v>246</v>
      </c>
      <c r="J16" s="2"/>
      <c r="K16" s="2"/>
      <c r="L16" s="2"/>
    </row>
    <row r="17" spans="1:11" s="1" customFormat="1" ht="12.75">
      <c r="A17" s="1">
        <v>33</v>
      </c>
      <c r="C17" s="1" t="s">
        <v>258</v>
      </c>
      <c r="D17" s="1" t="s">
        <v>259</v>
      </c>
      <c r="E17" s="1" t="s">
        <v>197</v>
      </c>
      <c r="H17" s="2" t="s">
        <v>132</v>
      </c>
      <c r="I17" s="1" t="s">
        <v>246</v>
      </c>
      <c r="J17" s="2"/>
      <c r="K17" s="2"/>
    </row>
    <row r="18" spans="1:11" s="1" customFormat="1" ht="12.75">
      <c r="A18" s="1">
        <v>34</v>
      </c>
      <c r="C18" s="1" t="s">
        <v>260</v>
      </c>
      <c r="D18" s="1" t="s">
        <v>196</v>
      </c>
      <c r="E18" s="1" t="s">
        <v>197</v>
      </c>
      <c r="H18" s="2" t="s">
        <v>132</v>
      </c>
      <c r="I18" s="1" t="s">
        <v>246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326</v>
      </c>
      <c r="D21" s="1" t="s">
        <v>195</v>
      </c>
      <c r="E21" s="1" t="s">
        <v>199</v>
      </c>
      <c r="F21" s="1"/>
      <c r="G21" s="2"/>
      <c r="H21" s="2"/>
      <c r="I21" s="2" t="s">
        <v>246</v>
      </c>
      <c r="J21" s="2"/>
      <c r="K21" s="2"/>
      <c r="L21" s="2"/>
    </row>
    <row r="22" spans="1:12" s="1" customFormat="1" ht="12.75">
      <c r="A22" s="1">
        <v>7</v>
      </c>
      <c r="C22" s="1" t="s">
        <v>307</v>
      </c>
      <c r="D22" s="1" t="s">
        <v>196</v>
      </c>
      <c r="E22" s="1" t="s">
        <v>199</v>
      </c>
      <c r="G22" s="2"/>
      <c r="H22" s="1" t="s">
        <v>132</v>
      </c>
      <c r="I22" s="2" t="s">
        <v>246</v>
      </c>
      <c r="L22" s="2"/>
    </row>
    <row r="23" spans="1:12" s="1" customFormat="1" ht="12.75">
      <c r="A23" s="1">
        <v>8</v>
      </c>
      <c r="C23" s="1" t="s">
        <v>308</v>
      </c>
      <c r="D23" s="1" t="s">
        <v>195</v>
      </c>
      <c r="E23" s="1" t="s">
        <v>199</v>
      </c>
      <c r="G23" s="2"/>
      <c r="H23" s="1" t="s">
        <v>132</v>
      </c>
      <c r="I23" s="2" t="s">
        <v>246</v>
      </c>
      <c r="L23" s="2"/>
    </row>
    <row r="24" spans="1:12" s="1" customFormat="1" ht="12.75">
      <c r="A24" s="1">
        <v>12</v>
      </c>
      <c r="C24" s="1" t="s">
        <v>314</v>
      </c>
      <c r="D24" s="1" t="s">
        <v>196</v>
      </c>
      <c r="E24" s="1" t="s">
        <v>199</v>
      </c>
      <c r="G24" s="2"/>
      <c r="H24" s="2"/>
      <c r="I24" s="2" t="s">
        <v>246</v>
      </c>
      <c r="J24" s="2"/>
      <c r="K24" s="2"/>
      <c r="L24" s="2"/>
    </row>
    <row r="25" spans="1:12" s="1" customFormat="1" ht="12.75">
      <c r="A25" s="1">
        <v>28</v>
      </c>
      <c r="C25" s="1" t="s">
        <v>371</v>
      </c>
      <c r="D25" s="1" t="s">
        <v>196</v>
      </c>
      <c r="E25" s="1" t="s">
        <v>199</v>
      </c>
      <c r="G25" s="2"/>
      <c r="H25" s="2" t="s">
        <v>132</v>
      </c>
      <c r="I25" s="2" t="s">
        <v>246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109</v>
      </c>
      <c r="D29" s="1" t="s">
        <v>195</v>
      </c>
      <c r="E29" s="1" t="s">
        <v>110</v>
      </c>
      <c r="H29" s="1" t="s">
        <v>132</v>
      </c>
      <c r="I29" s="1" t="s">
        <v>246</v>
      </c>
      <c r="K29" s="1" t="s">
        <v>399</v>
      </c>
    </row>
    <row r="30" spans="1:9" s="1" customFormat="1" ht="12.75">
      <c r="A30" s="1">
        <v>49</v>
      </c>
      <c r="C30" s="1" t="s">
        <v>111</v>
      </c>
      <c r="D30" s="1" t="s">
        <v>195</v>
      </c>
      <c r="E30" s="1" t="s">
        <v>110</v>
      </c>
      <c r="H30" s="1" t="s">
        <v>132</v>
      </c>
      <c r="I30" s="1" t="s">
        <v>246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117</v>
      </c>
      <c r="D33" s="1" t="s">
        <v>255</v>
      </c>
      <c r="E33" s="1" t="s">
        <v>208</v>
      </c>
      <c r="H33" s="1" t="s">
        <v>132</v>
      </c>
      <c r="I33" s="1" t="s">
        <v>401</v>
      </c>
    </row>
    <row r="34" spans="1:9" s="1" customFormat="1" ht="12.75">
      <c r="A34" s="1">
        <v>53</v>
      </c>
      <c r="C34" s="1" t="s">
        <v>120</v>
      </c>
      <c r="D34" s="1" t="s">
        <v>255</v>
      </c>
      <c r="E34" s="1" t="s">
        <v>208</v>
      </c>
      <c r="H34" s="1" t="s">
        <v>132</v>
      </c>
      <c r="I34" s="1" t="s">
        <v>401</v>
      </c>
    </row>
    <row r="35" spans="1:9" s="1" customFormat="1" ht="12.75">
      <c r="A35" s="1">
        <v>54</v>
      </c>
      <c r="C35" s="1" t="s">
        <v>121</v>
      </c>
      <c r="D35" s="1" t="s">
        <v>255</v>
      </c>
      <c r="E35" s="1" t="s">
        <v>208</v>
      </c>
      <c r="H35" s="1" t="s">
        <v>132</v>
      </c>
      <c r="I35" s="1" t="s">
        <v>401</v>
      </c>
    </row>
    <row r="36" spans="1:9" s="1" customFormat="1" ht="12.75">
      <c r="A36" s="3">
        <v>55</v>
      </c>
      <c r="B36" s="3"/>
      <c r="C36" s="3" t="s">
        <v>122</v>
      </c>
      <c r="D36" s="3" t="s">
        <v>255</v>
      </c>
      <c r="E36" s="3" t="s">
        <v>208</v>
      </c>
      <c r="F36" s="3"/>
      <c r="H36" s="1" t="s">
        <v>132</v>
      </c>
      <c r="I36" s="1" t="s">
        <v>401</v>
      </c>
    </row>
    <row r="37" spans="1:9" s="1" customFormat="1" ht="12.75">
      <c r="A37" s="1">
        <v>56</v>
      </c>
      <c r="C37" s="1" t="s">
        <v>123</v>
      </c>
      <c r="D37" s="1" t="s">
        <v>255</v>
      </c>
      <c r="E37" s="1" t="s">
        <v>208</v>
      </c>
      <c r="H37" s="1" t="s">
        <v>132</v>
      </c>
      <c r="I37" s="1" t="s">
        <v>401</v>
      </c>
    </row>
    <row r="38" spans="1:9" s="1" customFormat="1" ht="12.75">
      <c r="A38" s="1">
        <v>57</v>
      </c>
      <c r="C38" s="1" t="s">
        <v>124</v>
      </c>
      <c r="D38" s="1" t="s">
        <v>255</v>
      </c>
      <c r="E38" s="1" t="s">
        <v>208</v>
      </c>
      <c r="H38" s="1" t="s">
        <v>132</v>
      </c>
      <c r="I38" s="1" t="s">
        <v>401</v>
      </c>
    </row>
    <row r="39" spans="1:9" s="1" customFormat="1" ht="13.5" customHeight="1">
      <c r="A39" s="1">
        <v>58</v>
      </c>
      <c r="C39" s="1" t="s">
        <v>125</v>
      </c>
      <c r="D39" s="1" t="s">
        <v>255</v>
      </c>
      <c r="E39" s="1" t="s">
        <v>208</v>
      </c>
      <c r="H39" s="1" t="s">
        <v>132</v>
      </c>
      <c r="I39" s="1" t="s">
        <v>401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107</v>
      </c>
      <c r="D42" s="3" t="s">
        <v>196</v>
      </c>
      <c r="E42" s="3" t="s">
        <v>205</v>
      </c>
      <c r="F42" s="3"/>
      <c r="G42" s="3"/>
      <c r="H42" s="3" t="s">
        <v>132</v>
      </c>
      <c r="I42" s="3" t="s">
        <v>401</v>
      </c>
      <c r="J42" s="3"/>
      <c r="K42" s="3" t="s">
        <v>399</v>
      </c>
      <c r="L42" s="3" t="s">
        <v>399</v>
      </c>
    </row>
    <row r="43" spans="1:11" s="3" customFormat="1" ht="12.75">
      <c r="A43" s="3">
        <v>47</v>
      </c>
      <c r="C43" s="3" t="s">
        <v>108</v>
      </c>
      <c r="D43" s="3" t="s">
        <v>196</v>
      </c>
      <c r="E43" s="3" t="s">
        <v>197</v>
      </c>
      <c r="H43" s="3" t="s">
        <v>132</v>
      </c>
      <c r="I43" s="3" t="s">
        <v>401</v>
      </c>
      <c r="K43" s="3" t="s">
        <v>399</v>
      </c>
    </row>
    <row r="44" spans="1:12" s="3" customFormat="1" ht="12.75">
      <c r="A44" s="3">
        <v>1</v>
      </c>
      <c r="C44" s="3" t="s">
        <v>447</v>
      </c>
      <c r="D44" s="3" t="s">
        <v>195</v>
      </c>
      <c r="E44" s="3" t="s">
        <v>208</v>
      </c>
      <c r="H44" s="22" t="s">
        <v>396</v>
      </c>
      <c r="I44" s="22"/>
      <c r="J44" s="22"/>
      <c r="K44" s="22" t="s">
        <v>399</v>
      </c>
      <c r="L44" s="22"/>
    </row>
    <row r="45" spans="1:50" s="1" customFormat="1" ht="12.75">
      <c r="A45" s="1">
        <v>15</v>
      </c>
      <c r="C45" s="1" t="s">
        <v>317</v>
      </c>
      <c r="D45" s="1" t="s">
        <v>195</v>
      </c>
      <c r="E45" s="1" t="s">
        <v>208</v>
      </c>
      <c r="G45" s="2"/>
      <c r="H45" s="2" t="s">
        <v>132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505</v>
      </c>
      <c r="C46" s="1" t="s">
        <v>328</v>
      </c>
      <c r="D46" s="1" t="s">
        <v>195</v>
      </c>
      <c r="E46" s="1" t="s">
        <v>208</v>
      </c>
      <c r="F46" s="2" t="s">
        <v>131</v>
      </c>
      <c r="G46" s="1" t="s">
        <v>503</v>
      </c>
      <c r="H46" s="1" t="s">
        <v>132</v>
      </c>
      <c r="J46" s="2"/>
      <c r="K46" s="2"/>
      <c r="L46" s="2"/>
    </row>
    <row r="47" spans="1:12" s="1" customFormat="1" ht="12.75">
      <c r="A47" s="1">
        <v>25</v>
      </c>
      <c r="C47" s="1" t="s">
        <v>329</v>
      </c>
      <c r="D47" s="1" t="s">
        <v>195</v>
      </c>
      <c r="E47" s="1" t="s">
        <v>208</v>
      </c>
      <c r="G47" s="2"/>
      <c r="H47" s="2" t="s">
        <v>132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506</v>
      </c>
      <c r="D48" s="3" t="s">
        <v>196</v>
      </c>
      <c r="E48" s="3" t="s">
        <v>208</v>
      </c>
      <c r="F48" s="3" t="s">
        <v>507</v>
      </c>
      <c r="G48" s="3"/>
      <c r="H48" s="3" t="s">
        <v>132</v>
      </c>
      <c r="I48" s="3"/>
      <c r="J48" s="3"/>
      <c r="K48" s="3" t="s">
        <v>399</v>
      </c>
      <c r="L48" s="3"/>
    </row>
    <row r="49" spans="1:12" s="1" customFormat="1" ht="12.75">
      <c r="A49" s="3">
        <v>31</v>
      </c>
      <c r="B49" s="1" t="s">
        <v>504</v>
      </c>
      <c r="C49" s="3" t="s">
        <v>252</v>
      </c>
      <c r="D49" s="3" t="s">
        <v>196</v>
      </c>
      <c r="E49" s="3" t="s">
        <v>208</v>
      </c>
      <c r="F49" s="3" t="s">
        <v>248</v>
      </c>
      <c r="G49" s="3"/>
      <c r="H49" s="3" t="s">
        <v>132</v>
      </c>
      <c r="I49" s="3"/>
      <c r="J49" s="3"/>
      <c r="K49" s="3" t="s">
        <v>399</v>
      </c>
      <c r="L49" s="3"/>
    </row>
    <row r="50" spans="1:41" s="1" customFormat="1" ht="12.75">
      <c r="A50" s="1">
        <v>32</v>
      </c>
      <c r="B50" s="1" t="s">
        <v>508</v>
      </c>
      <c r="C50" s="1" t="s">
        <v>254</v>
      </c>
      <c r="D50" s="1" t="s">
        <v>255</v>
      </c>
      <c r="E50" s="1" t="s">
        <v>208</v>
      </c>
      <c r="H50" s="1" t="s">
        <v>132</v>
      </c>
      <c r="K50" s="1" t="s">
        <v>399</v>
      </c>
      <c r="AO50" s="3"/>
    </row>
    <row r="51" spans="1:12" s="3" customFormat="1" ht="12.75">
      <c r="A51" s="1">
        <v>19</v>
      </c>
      <c r="B51" s="1"/>
      <c r="C51" s="1" t="s">
        <v>321</v>
      </c>
      <c r="D51" s="1" t="s">
        <v>206</v>
      </c>
      <c r="E51" s="1" t="s">
        <v>207</v>
      </c>
      <c r="F51" s="1" t="s">
        <v>498</v>
      </c>
      <c r="G51" s="1"/>
      <c r="H51" s="2" t="s">
        <v>396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323</v>
      </c>
      <c r="D52" s="1" t="s">
        <v>196</v>
      </c>
      <c r="E52" s="1" t="s">
        <v>207</v>
      </c>
      <c r="F52" s="2" t="s">
        <v>497</v>
      </c>
      <c r="G52" s="2"/>
      <c r="H52" s="1" t="s">
        <v>132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512</v>
      </c>
      <c r="C53" s="1" t="s">
        <v>325</v>
      </c>
      <c r="D53" s="1" t="s">
        <v>196</v>
      </c>
      <c r="E53" s="1" t="s">
        <v>207</v>
      </c>
      <c r="G53" s="2"/>
      <c r="H53" s="2" t="s">
        <v>511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272</v>
      </c>
      <c r="D54" s="1" t="s">
        <v>259</v>
      </c>
      <c r="E54" s="1" t="s">
        <v>207</v>
      </c>
      <c r="K54" s="1" t="s">
        <v>399</v>
      </c>
    </row>
    <row r="55" spans="1:12" s="3" customFormat="1" ht="12.75">
      <c r="A55" s="1">
        <v>50</v>
      </c>
      <c r="B55" s="1"/>
      <c r="C55" s="1" t="s">
        <v>112</v>
      </c>
      <c r="D55" s="1" t="s">
        <v>195</v>
      </c>
      <c r="E55" s="1" t="s">
        <v>207</v>
      </c>
      <c r="F55" s="1"/>
      <c r="G55" s="1"/>
      <c r="H55" s="1" t="s">
        <v>132</v>
      </c>
      <c r="I55" s="1"/>
      <c r="J55" s="1"/>
      <c r="K55" s="1" t="s">
        <v>399</v>
      </c>
      <c r="L55" s="1"/>
    </row>
    <row r="56" spans="1:12" s="1" customFormat="1" ht="12.75">
      <c r="A56" s="1">
        <v>6</v>
      </c>
      <c r="C56" s="1" t="s">
        <v>463</v>
      </c>
      <c r="D56" s="1" t="s">
        <v>196</v>
      </c>
      <c r="E56" s="1" t="s">
        <v>198</v>
      </c>
      <c r="F56" s="2" t="s">
        <v>131</v>
      </c>
      <c r="G56" s="1" t="s">
        <v>503</v>
      </c>
      <c r="H56" s="1" t="s">
        <v>132</v>
      </c>
      <c r="J56" s="2"/>
      <c r="K56" s="2" t="s">
        <v>399</v>
      </c>
      <c r="L56" s="2" t="s">
        <v>399</v>
      </c>
    </row>
    <row r="57" spans="1:8" s="1" customFormat="1" ht="12.75">
      <c r="A57" s="1">
        <v>37</v>
      </c>
      <c r="C57" s="1" t="s">
        <v>264</v>
      </c>
      <c r="D57" s="1" t="s">
        <v>265</v>
      </c>
      <c r="E57" s="1" t="s">
        <v>198</v>
      </c>
      <c r="H57" s="1" t="s">
        <v>132</v>
      </c>
    </row>
    <row r="58" spans="1:11" s="3" customFormat="1" ht="12.75">
      <c r="A58" s="3">
        <v>60</v>
      </c>
      <c r="C58" s="3" t="s">
        <v>128</v>
      </c>
      <c r="D58" s="3" t="s">
        <v>196</v>
      </c>
      <c r="E58" s="3" t="s">
        <v>198</v>
      </c>
      <c r="H58" s="3" t="s">
        <v>132</v>
      </c>
      <c r="K58" s="3" t="s">
        <v>399</v>
      </c>
    </row>
    <row r="59" spans="1:11" s="3" customFormat="1" ht="12.75">
      <c r="A59" s="3">
        <v>61</v>
      </c>
      <c r="C59" s="3" t="s">
        <v>129</v>
      </c>
      <c r="D59" s="3" t="s">
        <v>196</v>
      </c>
      <c r="E59" s="3" t="s">
        <v>198</v>
      </c>
      <c r="H59" s="3" t="s">
        <v>132</v>
      </c>
      <c r="K59" s="3" t="s">
        <v>399</v>
      </c>
    </row>
    <row r="60" spans="1:12" s="3" customFormat="1" ht="12.75">
      <c r="A60" s="1">
        <v>9</v>
      </c>
      <c r="B60" s="1"/>
      <c r="C60" s="1" t="s">
        <v>203</v>
      </c>
      <c r="D60" s="1" t="s">
        <v>196</v>
      </c>
      <c r="E60" s="1" t="s">
        <v>197</v>
      </c>
      <c r="F60" s="1"/>
      <c r="G60" s="2"/>
      <c r="H60" s="2" t="s">
        <v>132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504</v>
      </c>
      <c r="C61" s="1" t="s">
        <v>318</v>
      </c>
      <c r="D61" s="1" t="s">
        <v>196</v>
      </c>
      <c r="E61" s="1" t="s">
        <v>205</v>
      </c>
      <c r="F61" s="2" t="s">
        <v>131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504</v>
      </c>
      <c r="C62" s="1" t="s">
        <v>319</v>
      </c>
      <c r="D62" s="1" t="s">
        <v>196</v>
      </c>
      <c r="E62" s="1" t="s">
        <v>205</v>
      </c>
      <c r="F62" s="2" t="s">
        <v>499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103</v>
      </c>
      <c r="D63" s="3" t="s">
        <v>104</v>
      </c>
      <c r="E63" s="3" t="s">
        <v>197</v>
      </c>
      <c r="F63" s="3" t="s">
        <v>402</v>
      </c>
      <c r="G63" s="3"/>
      <c r="H63" s="3" t="s">
        <v>132</v>
      </c>
      <c r="I63" s="3"/>
      <c r="J63" s="3"/>
      <c r="K63" s="3" t="s">
        <v>399</v>
      </c>
      <c r="L63" s="3" t="s">
        <v>399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126</v>
      </c>
      <c r="D64" s="1" t="s">
        <v>196</v>
      </c>
      <c r="E64" s="1" t="s">
        <v>197</v>
      </c>
      <c r="F64" s="1" t="s">
        <v>248</v>
      </c>
      <c r="G64" s="1"/>
      <c r="H64" s="1" t="s">
        <v>132</v>
      </c>
      <c r="I64" s="1"/>
      <c r="J64" s="1"/>
      <c r="K64" s="1" t="s">
        <v>399</v>
      </c>
      <c r="L64" s="1" t="s">
        <v>399</v>
      </c>
    </row>
    <row r="65" spans="1:75" s="1" customFormat="1" ht="12.75">
      <c r="A65" s="1">
        <v>18</v>
      </c>
      <c r="C65" s="1" t="s">
        <v>320</v>
      </c>
      <c r="D65" s="1" t="s">
        <v>196</v>
      </c>
      <c r="E65" s="1" t="s">
        <v>199</v>
      </c>
      <c r="F65" s="2" t="s">
        <v>131</v>
      </c>
      <c r="G65" s="2"/>
      <c r="H65" s="2" t="s">
        <v>132</v>
      </c>
      <c r="I65" s="2"/>
      <c r="J65" s="2"/>
      <c r="K65" s="2" t="s">
        <v>399</v>
      </c>
      <c r="L65" s="2" t="s">
        <v>399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504</v>
      </c>
      <c r="C66" s="1" t="s">
        <v>327</v>
      </c>
      <c r="D66" s="1" t="s">
        <v>195</v>
      </c>
      <c r="E66" s="1" t="s">
        <v>199</v>
      </c>
      <c r="F66" s="2" t="s">
        <v>131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330</v>
      </c>
      <c r="D67" s="1" t="s">
        <v>196</v>
      </c>
      <c r="E67" s="1" t="s">
        <v>199</v>
      </c>
      <c r="G67" s="2"/>
      <c r="H67" s="2" t="s">
        <v>132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333</v>
      </c>
      <c r="D68" s="1" t="s">
        <v>196</v>
      </c>
      <c r="E68" s="1" t="s">
        <v>199</v>
      </c>
      <c r="F68" s="1"/>
      <c r="G68" s="2"/>
      <c r="H68" s="2" t="s">
        <v>132</v>
      </c>
      <c r="I68" s="2"/>
      <c r="J68" s="2"/>
      <c r="K68" s="2"/>
      <c r="L68" s="2" t="s">
        <v>399</v>
      </c>
    </row>
    <row r="69" spans="1:8" s="1" customFormat="1" ht="12.75">
      <c r="A69" s="1">
        <v>36</v>
      </c>
      <c r="B69" s="1" t="s">
        <v>504</v>
      </c>
      <c r="C69" s="1" t="s">
        <v>263</v>
      </c>
      <c r="D69" s="1" t="s">
        <v>195</v>
      </c>
      <c r="E69" s="1" t="s">
        <v>199</v>
      </c>
      <c r="H69" s="1" t="s">
        <v>132</v>
      </c>
    </row>
    <row r="70" spans="1:12" s="1" customFormat="1" ht="12.75">
      <c r="A70" s="3">
        <v>38</v>
      </c>
      <c r="B70" s="3"/>
      <c r="C70" s="3" t="s">
        <v>268</v>
      </c>
      <c r="D70" s="3" t="s">
        <v>259</v>
      </c>
      <c r="E70" s="3" t="s">
        <v>199</v>
      </c>
      <c r="F70" s="3" t="s">
        <v>131</v>
      </c>
      <c r="G70" s="3" t="s">
        <v>513</v>
      </c>
      <c r="H70" s="3" t="s">
        <v>132</v>
      </c>
      <c r="I70" s="3"/>
      <c r="J70" s="3"/>
      <c r="K70" s="3" t="s">
        <v>399</v>
      </c>
      <c r="L70" s="3" t="s">
        <v>399</v>
      </c>
    </row>
    <row r="71" spans="1:12" s="1" customFormat="1" ht="12.75">
      <c r="A71" s="1">
        <v>40</v>
      </c>
      <c r="C71" s="1" t="s">
        <v>274</v>
      </c>
      <c r="D71" s="1" t="s">
        <v>196</v>
      </c>
      <c r="E71" s="1" t="s">
        <v>199</v>
      </c>
      <c r="F71" s="56" t="s">
        <v>131</v>
      </c>
      <c r="G71" s="56" t="s">
        <v>513</v>
      </c>
      <c r="H71" s="56" t="s">
        <v>132</v>
      </c>
      <c r="K71" s="1" t="s">
        <v>502</v>
      </c>
      <c r="L71" s="1" t="s">
        <v>399</v>
      </c>
    </row>
    <row r="72" spans="1:12" s="1" customFormat="1" ht="12.75">
      <c r="A72" s="3">
        <v>42</v>
      </c>
      <c r="B72" s="3"/>
      <c r="C72" s="3" t="s">
        <v>100</v>
      </c>
      <c r="D72" s="3" t="s">
        <v>196</v>
      </c>
      <c r="E72" s="3" t="s">
        <v>199</v>
      </c>
      <c r="F72" s="3"/>
      <c r="G72" s="3" t="s">
        <v>400</v>
      </c>
      <c r="H72" s="3" t="s">
        <v>132</v>
      </c>
      <c r="I72" s="3"/>
      <c r="J72" s="3"/>
      <c r="K72" s="3" t="s">
        <v>399</v>
      </c>
      <c r="L72" s="3" t="s">
        <v>399</v>
      </c>
    </row>
    <row r="73" spans="1:12" s="3" customFormat="1" ht="12.75">
      <c r="A73" s="1">
        <v>43</v>
      </c>
      <c r="B73" s="1"/>
      <c r="C73" s="1" t="s">
        <v>446</v>
      </c>
      <c r="D73" s="1" t="s">
        <v>195</v>
      </c>
      <c r="E73" s="1" t="s">
        <v>199</v>
      </c>
      <c r="F73" s="56" t="s">
        <v>131</v>
      </c>
      <c r="G73" s="56" t="s">
        <v>513</v>
      </c>
      <c r="H73" s="56" t="s">
        <v>132</v>
      </c>
      <c r="I73" s="1"/>
      <c r="J73" s="1"/>
      <c r="K73" s="1"/>
      <c r="L73" s="1" t="s">
        <v>399</v>
      </c>
    </row>
    <row r="74" spans="1:12" s="3" customFormat="1" ht="12.75">
      <c r="A74" s="1">
        <v>44</v>
      </c>
      <c r="B74" s="1"/>
      <c r="C74" s="1" t="s">
        <v>101</v>
      </c>
      <c r="D74" s="1" t="s">
        <v>195</v>
      </c>
      <c r="E74" s="1" t="s">
        <v>199</v>
      </c>
      <c r="F74" s="56" t="s">
        <v>131</v>
      </c>
      <c r="G74" s="56"/>
      <c r="H74" s="56" t="s">
        <v>132</v>
      </c>
      <c r="I74" s="1"/>
      <c r="J74" s="1"/>
      <c r="K74" s="1"/>
      <c r="L74" s="1" t="s">
        <v>399</v>
      </c>
    </row>
    <row r="75" spans="1:12" s="1" customFormat="1" ht="12.75">
      <c r="A75" s="1">
        <v>70</v>
      </c>
      <c r="C75" s="1" t="s">
        <v>509</v>
      </c>
      <c r="D75" s="1" t="s">
        <v>206</v>
      </c>
      <c r="E75" s="1" t="s">
        <v>199</v>
      </c>
      <c r="F75" s="1" t="s">
        <v>248</v>
      </c>
      <c r="H75" s="1" t="s">
        <v>132</v>
      </c>
      <c r="K75" s="1" t="s">
        <v>399</v>
      </c>
      <c r="L75" s="1" t="s">
        <v>399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2" ht="12.75">
      <c r="A1" s="21" t="s">
        <v>334</v>
      </c>
      <c r="B1" t="s">
        <v>521</v>
      </c>
    </row>
    <row r="2" spans="1:2" ht="12.75">
      <c r="A2" t="s">
        <v>392</v>
      </c>
      <c r="B2" t="s">
        <v>522</v>
      </c>
    </row>
    <row r="3" spans="1:2" ht="12.75">
      <c r="A3" t="s">
        <v>393</v>
      </c>
      <c r="B3" t="s">
        <v>522</v>
      </c>
    </row>
    <row r="5" spans="1:2" ht="12.75">
      <c r="A5" t="s">
        <v>394</v>
      </c>
      <c r="B5" t="s">
        <v>522</v>
      </c>
    </row>
    <row r="6" spans="1:2" ht="12.75">
      <c r="A6" t="s">
        <v>385</v>
      </c>
      <c r="B6" t="s">
        <v>522</v>
      </c>
    </row>
    <row r="7" spans="1:2" ht="12.75">
      <c r="A7" t="s">
        <v>386</v>
      </c>
      <c r="B7" t="s">
        <v>522</v>
      </c>
    </row>
    <row r="8" spans="1:2" ht="12.75">
      <c r="A8" t="s">
        <v>387</v>
      </c>
      <c r="B8" t="s">
        <v>522</v>
      </c>
    </row>
    <row r="9" spans="1:2" ht="12.75">
      <c r="A9" t="s">
        <v>388</v>
      </c>
      <c r="B9" t="s">
        <v>522</v>
      </c>
    </row>
    <row r="10" spans="1:2" ht="12.75">
      <c r="A10" t="s">
        <v>389</v>
      </c>
      <c r="B10" t="s">
        <v>522</v>
      </c>
    </row>
    <row r="11" spans="1:2" ht="13.5" customHeight="1">
      <c r="A11" t="s">
        <v>390</v>
      </c>
      <c r="B11" t="s">
        <v>522</v>
      </c>
    </row>
    <row r="12" spans="1:2" ht="12.75">
      <c r="A12" t="s">
        <v>391</v>
      </c>
      <c r="B12" t="s">
        <v>522</v>
      </c>
    </row>
    <row r="13" spans="1:2" ht="12.75">
      <c r="A13" t="s">
        <v>395</v>
      </c>
      <c r="B13" t="s">
        <v>522</v>
      </c>
    </row>
    <row r="14" spans="1:2" ht="12.75">
      <c r="A14" t="s">
        <v>520</v>
      </c>
      <c r="B14" t="s">
        <v>522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85">
      <selection activeCell="D131" sqref="D131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30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194</v>
      </c>
      <c r="C1" s="15" t="s">
        <v>15</v>
      </c>
      <c r="D1" s="16" t="s">
        <v>16</v>
      </c>
      <c r="E1" s="29" t="s">
        <v>437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7">
        <f>E140</f>
        <v>0.16092243134838216</v>
      </c>
    </row>
    <row r="3" spans="2:5" ht="12.75">
      <c r="B3" t="s">
        <v>208</v>
      </c>
      <c r="C3">
        <f>C71</f>
        <v>424</v>
      </c>
      <c r="D3">
        <f>D71</f>
        <v>998873281</v>
      </c>
      <c r="E3" s="37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7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7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7">
        <f>E136</f>
        <v>8.729331730749667</v>
      </c>
    </row>
    <row r="7" ht="12.75">
      <c r="B7" t="s">
        <v>110</v>
      </c>
    </row>
    <row r="8" ht="12.75">
      <c r="B8" t="s">
        <v>438</v>
      </c>
    </row>
    <row r="10" spans="1:7" s="5" customFormat="1" ht="12.75">
      <c r="A10" s="4" t="s">
        <v>14</v>
      </c>
      <c r="B10" s="5" t="s">
        <v>194</v>
      </c>
      <c r="C10" s="15" t="s">
        <v>15</v>
      </c>
      <c r="D10" s="16" t="s">
        <v>16</v>
      </c>
      <c r="E10" s="29" t="s">
        <v>437</v>
      </c>
      <c r="F10" s="17" t="s">
        <v>423</v>
      </c>
      <c r="G10" s="5" t="s">
        <v>422</v>
      </c>
    </row>
    <row r="11" spans="1:6" ht="12.75">
      <c r="A11" t="s">
        <v>349</v>
      </c>
      <c r="B11" t="s">
        <v>208</v>
      </c>
      <c r="C11" s="19">
        <v>0</v>
      </c>
      <c r="D11" s="20">
        <v>34178188</v>
      </c>
      <c r="E11" s="38">
        <v>0</v>
      </c>
      <c r="F11" s="38"/>
    </row>
    <row r="12" spans="1:6" ht="12.75">
      <c r="A12" t="s">
        <v>361</v>
      </c>
      <c r="B12" t="s">
        <v>208</v>
      </c>
      <c r="C12">
        <v>0</v>
      </c>
      <c r="D12" s="20">
        <v>12799293</v>
      </c>
      <c r="E12" s="38">
        <v>0</v>
      </c>
      <c r="F12" s="38"/>
    </row>
    <row r="13" spans="1:8" ht="12.75">
      <c r="A13" t="s">
        <v>542</v>
      </c>
      <c r="B13" t="s">
        <v>208</v>
      </c>
      <c r="C13">
        <v>0</v>
      </c>
      <c r="D13" s="20">
        <v>8791832</v>
      </c>
      <c r="E13" s="38">
        <v>0</v>
      </c>
      <c r="F13" s="38"/>
      <c r="H13" s="6" t="s">
        <v>65</v>
      </c>
    </row>
    <row r="14" spans="1:6" ht="12.75">
      <c r="A14" t="s">
        <v>358</v>
      </c>
      <c r="B14" t="s">
        <v>208</v>
      </c>
      <c r="C14">
        <v>0</v>
      </c>
      <c r="D14" s="20">
        <v>15746232</v>
      </c>
      <c r="E14" s="38">
        <v>0</v>
      </c>
      <c r="F14" s="38"/>
    </row>
    <row r="15" spans="1:6" ht="12.75">
      <c r="A15" t="s">
        <v>541</v>
      </c>
      <c r="B15" t="s">
        <v>208</v>
      </c>
      <c r="C15">
        <v>0</v>
      </c>
      <c r="D15" s="20">
        <v>8988091</v>
      </c>
      <c r="E15" s="38">
        <v>0</v>
      </c>
      <c r="F15" s="38"/>
    </row>
    <row r="16" spans="1:6" ht="12.75">
      <c r="A16" t="s">
        <v>357</v>
      </c>
      <c r="B16" t="s">
        <v>208</v>
      </c>
      <c r="C16">
        <v>0</v>
      </c>
      <c r="D16" s="20">
        <v>18879301</v>
      </c>
      <c r="E16" s="38">
        <v>0</v>
      </c>
      <c r="F16" s="38"/>
    </row>
    <row r="17" spans="1:6" ht="12.75">
      <c r="A17" t="s">
        <v>379</v>
      </c>
      <c r="B17" t="s">
        <v>208</v>
      </c>
      <c r="C17">
        <v>0</v>
      </c>
      <c r="D17" s="20">
        <v>429474</v>
      </c>
      <c r="E17" s="38">
        <v>0</v>
      </c>
      <c r="F17" s="38"/>
    </row>
    <row r="18" spans="1:6" ht="12.75">
      <c r="A18" t="s">
        <v>547</v>
      </c>
      <c r="B18" t="s">
        <v>208</v>
      </c>
      <c r="C18">
        <v>0</v>
      </c>
      <c r="D18" s="20">
        <v>4511488</v>
      </c>
      <c r="E18" s="38">
        <v>0</v>
      </c>
      <c r="F18" s="38"/>
    </row>
    <row r="19" spans="1:6" ht="12.75">
      <c r="A19" t="s">
        <v>354</v>
      </c>
      <c r="B19" t="s">
        <v>208</v>
      </c>
      <c r="C19">
        <v>0</v>
      </c>
      <c r="D19" s="20">
        <v>71505</v>
      </c>
      <c r="E19" s="38">
        <v>0</v>
      </c>
      <c r="F19" s="38"/>
    </row>
    <row r="20" spans="1:6" ht="12.75">
      <c r="A20" t="s">
        <v>364</v>
      </c>
      <c r="B20" t="s">
        <v>208</v>
      </c>
      <c r="C20">
        <v>0</v>
      </c>
      <c r="D20" s="20">
        <v>10329208</v>
      </c>
      <c r="E20" s="38">
        <v>0</v>
      </c>
      <c r="F20" s="38"/>
    </row>
    <row r="21" spans="1:6" ht="12.75">
      <c r="A21" t="s">
        <v>374</v>
      </c>
      <c r="B21" t="s">
        <v>208</v>
      </c>
      <c r="C21">
        <v>0</v>
      </c>
      <c r="D21" s="20">
        <v>752438</v>
      </c>
      <c r="E21" s="38">
        <v>0</v>
      </c>
      <c r="F21" s="38"/>
    </row>
    <row r="22" spans="1:6" ht="12.75">
      <c r="A22" t="s">
        <v>548</v>
      </c>
      <c r="B22" t="s">
        <v>208</v>
      </c>
      <c r="C22">
        <v>0</v>
      </c>
      <c r="D22" s="20">
        <v>4012809</v>
      </c>
      <c r="E22" s="38">
        <v>0</v>
      </c>
      <c r="F22" s="38"/>
    </row>
    <row r="23" spans="1:6" ht="12.75">
      <c r="A23" t="s">
        <v>356</v>
      </c>
      <c r="B23" t="s">
        <v>208</v>
      </c>
      <c r="C23">
        <v>0</v>
      </c>
      <c r="D23" s="20">
        <v>20617068</v>
      </c>
      <c r="E23" s="38">
        <v>0</v>
      </c>
      <c r="F23" s="38"/>
    </row>
    <row r="24" spans="1:6" ht="12.75">
      <c r="A24" t="s">
        <v>378</v>
      </c>
      <c r="B24" t="s">
        <v>208</v>
      </c>
      <c r="C24">
        <v>0</v>
      </c>
      <c r="D24" s="20">
        <v>516055</v>
      </c>
      <c r="E24" s="38">
        <v>0</v>
      </c>
      <c r="F24" s="38"/>
    </row>
    <row r="25" spans="1:6" ht="12.75">
      <c r="A25" t="s">
        <v>346</v>
      </c>
      <c r="B25" t="s">
        <v>208</v>
      </c>
      <c r="C25" s="19">
        <v>0</v>
      </c>
      <c r="D25" s="20">
        <v>68692542</v>
      </c>
      <c r="E25" s="38">
        <v>0</v>
      </c>
      <c r="F25" s="38"/>
    </row>
    <row r="26" spans="1:6" ht="12.75">
      <c r="A26" t="s">
        <v>377</v>
      </c>
      <c r="B26" t="s">
        <v>208</v>
      </c>
      <c r="C26">
        <v>0</v>
      </c>
      <c r="D26" s="20">
        <v>633441</v>
      </c>
      <c r="E26" s="38">
        <v>0</v>
      </c>
      <c r="F26" s="38"/>
    </row>
    <row r="27" spans="1:6" ht="12.75">
      <c r="A27" t="s">
        <v>546</v>
      </c>
      <c r="B27" t="s">
        <v>208</v>
      </c>
      <c r="C27">
        <v>0</v>
      </c>
      <c r="D27" s="20">
        <v>5647168</v>
      </c>
      <c r="E27" s="38">
        <v>0</v>
      </c>
      <c r="F27" s="38"/>
    </row>
    <row r="28" spans="1:6" ht="12.75">
      <c r="A28" t="s">
        <v>345</v>
      </c>
      <c r="B28" t="s">
        <v>208</v>
      </c>
      <c r="C28" s="19">
        <v>0</v>
      </c>
      <c r="D28" s="20">
        <v>85237338</v>
      </c>
      <c r="E28" s="38">
        <v>0</v>
      </c>
      <c r="F28" s="38"/>
    </row>
    <row r="29" spans="1:6" ht="12.75">
      <c r="A29" t="s">
        <v>376</v>
      </c>
      <c r="B29" t="s">
        <v>208</v>
      </c>
      <c r="C29">
        <v>0</v>
      </c>
      <c r="D29" s="20">
        <v>1514993</v>
      </c>
      <c r="E29" s="38">
        <v>0</v>
      </c>
      <c r="F29" s="38"/>
    </row>
    <row r="30" spans="1:6" ht="12.75">
      <c r="A30" t="s">
        <v>553</v>
      </c>
      <c r="B30" t="s">
        <v>208</v>
      </c>
      <c r="C30">
        <v>0</v>
      </c>
      <c r="D30" s="20">
        <v>1782893</v>
      </c>
      <c r="E30" s="38">
        <v>0</v>
      </c>
      <c r="F30" s="38"/>
    </row>
    <row r="31" spans="1:6" ht="12.75">
      <c r="A31" t="s">
        <v>351</v>
      </c>
      <c r="B31" t="s">
        <v>208</v>
      </c>
      <c r="C31" s="19">
        <v>0</v>
      </c>
      <c r="D31" s="20">
        <v>23832495</v>
      </c>
      <c r="E31" s="38">
        <v>0</v>
      </c>
      <c r="F31" s="38"/>
    </row>
    <row r="32" spans="1:6" ht="12.75">
      <c r="A32" t="s">
        <v>365</v>
      </c>
      <c r="B32" t="s">
        <v>208</v>
      </c>
      <c r="C32">
        <v>0</v>
      </c>
      <c r="D32" s="20">
        <v>10057975</v>
      </c>
      <c r="E32" s="38">
        <v>0</v>
      </c>
      <c r="F32" s="38"/>
    </row>
    <row r="33" spans="1:6" ht="12.75">
      <c r="A33" t="s">
        <v>554</v>
      </c>
      <c r="B33" t="s">
        <v>208</v>
      </c>
      <c r="C33">
        <v>0</v>
      </c>
      <c r="D33" s="20">
        <v>1533964</v>
      </c>
      <c r="E33" s="38">
        <v>0</v>
      </c>
      <c r="F33" s="38"/>
    </row>
    <row r="34" spans="1:6" ht="12.75">
      <c r="A34" t="s">
        <v>348</v>
      </c>
      <c r="B34" t="s">
        <v>208</v>
      </c>
      <c r="C34" s="19">
        <v>0</v>
      </c>
      <c r="D34" s="20">
        <v>39002772</v>
      </c>
      <c r="E34" s="38">
        <v>0</v>
      </c>
      <c r="F34" s="38"/>
    </row>
    <row r="35" spans="1:6" ht="12.75">
      <c r="A35" t="s">
        <v>551</v>
      </c>
      <c r="B35" t="s">
        <v>208</v>
      </c>
      <c r="C35">
        <v>0</v>
      </c>
      <c r="D35" s="20">
        <v>2130819</v>
      </c>
      <c r="E35" s="38">
        <v>0</v>
      </c>
      <c r="F35" s="38"/>
    </row>
    <row r="36" spans="1:6" ht="12.75">
      <c r="A36" t="s">
        <v>549</v>
      </c>
      <c r="B36" t="s">
        <v>208</v>
      </c>
      <c r="C36">
        <v>0</v>
      </c>
      <c r="D36" s="20">
        <v>3441790</v>
      </c>
      <c r="E36" s="38">
        <v>0</v>
      </c>
      <c r="F36" s="38"/>
    </row>
    <row r="37" spans="1:6" ht="12.75">
      <c r="A37" t="s">
        <v>544</v>
      </c>
      <c r="B37" t="s">
        <v>208</v>
      </c>
      <c r="C37">
        <v>0</v>
      </c>
      <c r="D37" s="20">
        <v>6310434</v>
      </c>
      <c r="E37" s="38">
        <v>0</v>
      </c>
      <c r="F37" s="38"/>
    </row>
    <row r="38" spans="1:6" ht="12.75">
      <c r="A38" t="s">
        <v>352</v>
      </c>
      <c r="B38" t="s">
        <v>208</v>
      </c>
      <c r="C38" s="19">
        <v>0</v>
      </c>
      <c r="D38" s="20">
        <v>20653556</v>
      </c>
      <c r="E38" s="38">
        <v>0</v>
      </c>
      <c r="F38" s="38"/>
    </row>
    <row r="39" spans="1:6" ht="12.75">
      <c r="A39" t="s">
        <v>380</v>
      </c>
      <c r="B39" t="s">
        <v>208</v>
      </c>
      <c r="C39">
        <v>0</v>
      </c>
      <c r="D39" s="20">
        <v>245000</v>
      </c>
      <c r="E39" s="38">
        <v>0</v>
      </c>
      <c r="F39" s="38"/>
    </row>
    <row r="40" spans="1:6" ht="12.75">
      <c r="A40" t="s">
        <v>362</v>
      </c>
      <c r="B40" t="s">
        <v>208</v>
      </c>
      <c r="C40">
        <v>0</v>
      </c>
      <c r="D40" s="20">
        <v>12666987</v>
      </c>
      <c r="E40" s="38">
        <v>0</v>
      </c>
      <c r="F40" s="38"/>
    </row>
    <row r="41" spans="1:6" ht="12.75">
      <c r="A41" t="s">
        <v>550</v>
      </c>
      <c r="B41" t="s">
        <v>208</v>
      </c>
      <c r="C41">
        <v>0</v>
      </c>
      <c r="D41" s="20">
        <v>3129486</v>
      </c>
      <c r="E41" s="38">
        <v>0</v>
      </c>
      <c r="F41" s="38"/>
    </row>
    <row r="42" spans="1:6" ht="12.75">
      <c r="A42" t="s">
        <v>372</v>
      </c>
      <c r="B42" t="s">
        <v>208</v>
      </c>
      <c r="C42">
        <v>0</v>
      </c>
      <c r="D42" s="20">
        <v>1284264</v>
      </c>
      <c r="E42" s="38">
        <v>0</v>
      </c>
      <c r="F42" s="38"/>
    </row>
    <row r="43" spans="1:6" ht="12.75">
      <c r="A43" t="s">
        <v>381</v>
      </c>
      <c r="B43" t="s">
        <v>208</v>
      </c>
      <c r="C43">
        <v>0</v>
      </c>
      <c r="D43" s="20">
        <v>223765</v>
      </c>
      <c r="E43" s="38">
        <v>0</v>
      </c>
      <c r="F43" s="38"/>
    </row>
    <row r="44" spans="1:6" ht="12.75">
      <c r="A44" t="s">
        <v>355</v>
      </c>
      <c r="B44" t="s">
        <v>208</v>
      </c>
      <c r="C44">
        <v>0</v>
      </c>
      <c r="D44" s="20">
        <v>66411</v>
      </c>
      <c r="E44" s="38">
        <v>0</v>
      </c>
      <c r="F44" s="38"/>
    </row>
    <row r="45" spans="1:6" ht="12.75">
      <c r="A45" t="s">
        <v>552</v>
      </c>
      <c r="B45" t="s">
        <v>208</v>
      </c>
      <c r="C45">
        <v>0</v>
      </c>
      <c r="D45" s="20">
        <v>2108665</v>
      </c>
      <c r="E45" s="38">
        <v>0</v>
      </c>
      <c r="F45" s="38"/>
    </row>
    <row r="46" spans="1:6" ht="12.75">
      <c r="A46" t="s">
        <v>359</v>
      </c>
      <c r="B46" t="s">
        <v>208</v>
      </c>
      <c r="C46">
        <v>0</v>
      </c>
      <c r="D46" s="20">
        <v>15306252</v>
      </c>
      <c r="E46" s="38">
        <v>0</v>
      </c>
      <c r="F46" s="38"/>
    </row>
    <row r="47" spans="1:6" ht="12.75">
      <c r="A47" t="s">
        <v>344</v>
      </c>
      <c r="B47" t="s">
        <v>208</v>
      </c>
      <c r="C47" s="19">
        <v>0</v>
      </c>
      <c r="D47" s="20">
        <v>149229090</v>
      </c>
      <c r="E47" s="38">
        <v>0</v>
      </c>
      <c r="F47" s="38"/>
    </row>
    <row r="48" spans="1:6" ht="12.75">
      <c r="A48" t="s">
        <v>375</v>
      </c>
      <c r="B48" t="s">
        <v>208</v>
      </c>
      <c r="C48">
        <v>0</v>
      </c>
      <c r="D48" s="20">
        <v>743981</v>
      </c>
      <c r="E48" s="38">
        <v>0</v>
      </c>
      <c r="F48" s="38"/>
    </row>
    <row r="49" spans="1:6" ht="12.75">
      <c r="A49" t="s">
        <v>363</v>
      </c>
      <c r="B49" t="s">
        <v>208</v>
      </c>
      <c r="C49">
        <v>0</v>
      </c>
      <c r="D49" s="20">
        <v>10473282</v>
      </c>
      <c r="E49" s="38">
        <v>0</v>
      </c>
      <c r="F49" s="38"/>
    </row>
    <row r="50" spans="1:6" ht="12.75">
      <c r="A50" t="s">
        <v>384</v>
      </c>
      <c r="B50" t="s">
        <v>208</v>
      </c>
      <c r="C50">
        <v>0</v>
      </c>
      <c r="D50" s="20">
        <v>7637</v>
      </c>
      <c r="E50" s="38">
        <v>0</v>
      </c>
      <c r="F50" s="38"/>
    </row>
    <row r="51" spans="1:6" ht="12.75">
      <c r="A51" t="s">
        <v>382</v>
      </c>
      <c r="B51" t="s">
        <v>208</v>
      </c>
      <c r="C51">
        <v>0</v>
      </c>
      <c r="D51" s="20">
        <v>212679</v>
      </c>
      <c r="E51" s="38">
        <v>0</v>
      </c>
      <c r="F51" s="38"/>
    </row>
    <row r="52" spans="1:6" ht="12.75">
      <c r="A52" t="s">
        <v>360</v>
      </c>
      <c r="B52" t="s">
        <v>208</v>
      </c>
      <c r="C52">
        <v>0</v>
      </c>
      <c r="D52" s="20">
        <v>13711597</v>
      </c>
      <c r="E52" s="38">
        <v>0</v>
      </c>
      <c r="F52" s="38"/>
    </row>
    <row r="53" spans="1:6" ht="12.75">
      <c r="A53" t="s">
        <v>383</v>
      </c>
      <c r="B53" t="s">
        <v>208</v>
      </c>
      <c r="C53">
        <v>0</v>
      </c>
      <c r="D53" s="20">
        <v>87476</v>
      </c>
      <c r="E53" s="38">
        <v>0</v>
      </c>
      <c r="F53" s="38"/>
    </row>
    <row r="54" spans="1:6" ht="12.75">
      <c r="A54" t="s">
        <v>543</v>
      </c>
      <c r="B54" t="s">
        <v>208</v>
      </c>
      <c r="C54">
        <v>0</v>
      </c>
      <c r="D54" s="20">
        <v>6440053</v>
      </c>
      <c r="E54" s="38">
        <v>0</v>
      </c>
      <c r="F54" s="38"/>
    </row>
    <row r="55" spans="1:6" ht="12.75">
      <c r="A55" t="s">
        <v>366</v>
      </c>
      <c r="B55" t="s">
        <v>208</v>
      </c>
      <c r="C55">
        <v>0</v>
      </c>
      <c r="D55" s="20">
        <v>9832017</v>
      </c>
      <c r="E55" s="38">
        <v>0</v>
      </c>
      <c r="F55" s="38"/>
    </row>
    <row r="56" spans="1:6" ht="12.75">
      <c r="A56" t="s">
        <v>347</v>
      </c>
      <c r="B56" t="s">
        <v>208</v>
      </c>
      <c r="C56" s="19">
        <v>0</v>
      </c>
      <c r="D56" s="20">
        <v>41087825</v>
      </c>
      <c r="E56" s="38">
        <v>0</v>
      </c>
      <c r="F56" s="38"/>
    </row>
    <row r="57" spans="1:6" ht="12.75">
      <c r="A57" t="s">
        <v>373</v>
      </c>
      <c r="B57" t="s">
        <v>208</v>
      </c>
      <c r="C57">
        <v>0</v>
      </c>
      <c r="D57" s="20">
        <v>1123913</v>
      </c>
      <c r="E57" s="38">
        <v>0</v>
      </c>
      <c r="F57" s="38"/>
    </row>
    <row r="58" spans="1:6" ht="12.75">
      <c r="A58" t="s">
        <v>545</v>
      </c>
      <c r="B58" t="s">
        <v>208</v>
      </c>
      <c r="C58">
        <v>0</v>
      </c>
      <c r="D58" s="20">
        <v>6019877</v>
      </c>
      <c r="E58" s="38">
        <v>0</v>
      </c>
      <c r="F58" s="38"/>
    </row>
    <row r="59" spans="1:6" ht="12.75">
      <c r="A59" t="s">
        <v>350</v>
      </c>
      <c r="B59" t="s">
        <v>208</v>
      </c>
      <c r="C59">
        <v>0</v>
      </c>
      <c r="D59" s="20">
        <v>32369558</v>
      </c>
      <c r="E59" s="38">
        <v>0</v>
      </c>
      <c r="F59" s="38"/>
    </row>
    <row r="60" spans="1:6" ht="12.75">
      <c r="A60" t="s">
        <v>353</v>
      </c>
      <c r="B60" t="s">
        <v>208</v>
      </c>
      <c r="C60" s="19">
        <v>0</v>
      </c>
      <c r="D60" s="20">
        <v>11392629</v>
      </c>
      <c r="E60" s="38">
        <v>0</v>
      </c>
      <c r="F60" s="38"/>
    </row>
    <row r="61" spans="1:5" ht="12.75">
      <c r="A61" t="s">
        <v>343</v>
      </c>
      <c r="B61" t="s">
        <v>208</v>
      </c>
      <c r="C61">
        <v>1</v>
      </c>
      <c r="D61" s="20">
        <v>14268711</v>
      </c>
      <c r="E61" s="30">
        <f aca="true" t="shared" si="0" ref="E61:E71">C61/D61*10^6</f>
        <v>0.07008341538349189</v>
      </c>
    </row>
    <row r="62" spans="1:5" ht="12.75">
      <c r="A62" t="s">
        <v>342</v>
      </c>
      <c r="B62" t="s">
        <v>208</v>
      </c>
      <c r="C62">
        <v>1</v>
      </c>
      <c r="D62" s="20">
        <v>10486339</v>
      </c>
      <c r="E62" s="30">
        <f t="shared" si="0"/>
        <v>0.09536216595706089</v>
      </c>
    </row>
    <row r="63" spans="1:5" ht="12.75">
      <c r="A63" t="s">
        <v>341</v>
      </c>
      <c r="B63" t="s">
        <v>208</v>
      </c>
      <c r="C63">
        <v>5</v>
      </c>
      <c r="D63" s="20">
        <v>41048532</v>
      </c>
      <c r="E63" s="30">
        <f t="shared" si="0"/>
        <v>0.12180703563284552</v>
      </c>
    </row>
    <row r="64" spans="1:6" ht="12.75">
      <c r="A64" t="s">
        <v>339</v>
      </c>
      <c r="B64" t="s">
        <v>208</v>
      </c>
      <c r="C64">
        <v>8</v>
      </c>
      <c r="D64" s="20">
        <v>11862740</v>
      </c>
      <c r="E64" s="30">
        <f t="shared" si="0"/>
        <v>0.6743804551056501</v>
      </c>
      <c r="F64" s="8"/>
    </row>
    <row r="65" spans="1:5" ht="12.75">
      <c r="A65" t="s">
        <v>336</v>
      </c>
      <c r="B65" t="s">
        <v>208</v>
      </c>
      <c r="C65">
        <v>12</v>
      </c>
      <c r="D65" s="20">
        <v>1694477</v>
      </c>
      <c r="E65" s="30">
        <f t="shared" si="0"/>
        <v>7.081831149080218</v>
      </c>
    </row>
    <row r="66" spans="1:5" ht="12.75">
      <c r="A66" t="s">
        <v>335</v>
      </c>
      <c r="B66" t="s">
        <v>208</v>
      </c>
      <c r="C66">
        <v>17</v>
      </c>
      <c r="D66" s="20">
        <v>1990876</v>
      </c>
      <c r="E66" s="30">
        <f t="shared" si="0"/>
        <v>8.538954711393377</v>
      </c>
    </row>
    <row r="67" spans="1:5" ht="12.75">
      <c r="A67" t="s">
        <v>340</v>
      </c>
      <c r="B67" t="s">
        <v>208</v>
      </c>
      <c r="C67">
        <v>19</v>
      </c>
      <c r="D67" s="20">
        <v>34859364</v>
      </c>
      <c r="E67" s="30">
        <f t="shared" si="0"/>
        <v>0.5450472360884151</v>
      </c>
    </row>
    <row r="68" spans="1:5" ht="12.75">
      <c r="A68" t="s">
        <v>29</v>
      </c>
      <c r="B68" t="s">
        <v>208</v>
      </c>
      <c r="C68">
        <v>42</v>
      </c>
      <c r="D68" s="20">
        <v>83082869</v>
      </c>
      <c r="E68" s="30">
        <f t="shared" si="0"/>
        <v>0.5055193748785926</v>
      </c>
    </row>
    <row r="69" spans="1:5" ht="12.75">
      <c r="A69" t="s">
        <v>338</v>
      </c>
      <c r="B69" t="s">
        <v>208</v>
      </c>
      <c r="C69">
        <v>53</v>
      </c>
      <c r="D69" s="20">
        <v>21669278</v>
      </c>
      <c r="E69" s="30">
        <f t="shared" si="0"/>
        <v>2.4458590636937694</v>
      </c>
    </row>
    <row r="70" spans="1:5" ht="12.75">
      <c r="A70" t="s">
        <v>337</v>
      </c>
      <c r="B70" t="s">
        <v>208</v>
      </c>
      <c r="C70">
        <v>266</v>
      </c>
      <c r="D70" s="20">
        <v>49052489</v>
      </c>
      <c r="E70" s="30">
        <f t="shared" si="0"/>
        <v>5.422762543201427</v>
      </c>
    </row>
    <row r="71" spans="1:6" ht="12.75">
      <c r="A71"/>
      <c r="B71" s="21" t="s">
        <v>436</v>
      </c>
      <c r="C71" s="21">
        <f>SUM(C11:C70)</f>
        <v>424</v>
      </c>
      <c r="D71" s="32">
        <f>SUM(D11:D70)</f>
        <v>998873281</v>
      </c>
      <c r="E71" s="33">
        <f t="shared" si="0"/>
        <v>0.4244782677293377</v>
      </c>
      <c r="F71" s="34"/>
    </row>
    <row r="72" spans="1:4" ht="12.75">
      <c r="A72"/>
      <c r="C72"/>
      <c r="D72" s="20"/>
    </row>
    <row r="73" spans="1:6" ht="12.75">
      <c r="A73" t="s">
        <v>410</v>
      </c>
      <c r="B73" t="s">
        <v>421</v>
      </c>
      <c r="C73"/>
      <c r="D73" s="20">
        <v>381371</v>
      </c>
      <c r="E73" s="38">
        <v>0</v>
      </c>
      <c r="F73" s="38"/>
    </row>
    <row r="74" spans="1:6" ht="12.75">
      <c r="A74" t="s">
        <v>411</v>
      </c>
      <c r="B74" t="s">
        <v>421</v>
      </c>
      <c r="C74"/>
      <c r="D74" s="20">
        <v>47758224</v>
      </c>
      <c r="E74" s="38">
        <v>0</v>
      </c>
      <c r="F74" s="38"/>
    </row>
    <row r="75" spans="1:6" ht="12.75">
      <c r="A75" t="s">
        <v>412</v>
      </c>
      <c r="B75" t="s">
        <v>421</v>
      </c>
      <c r="C75"/>
      <c r="D75" s="20">
        <v>13388910</v>
      </c>
      <c r="E75" s="38">
        <v>0</v>
      </c>
      <c r="F75" s="38"/>
    </row>
    <row r="76" spans="1:6" ht="12.75">
      <c r="A76" t="s">
        <v>413</v>
      </c>
      <c r="B76" t="s">
        <v>421</v>
      </c>
      <c r="C76"/>
      <c r="D76" s="20">
        <v>1108777</v>
      </c>
      <c r="E76" s="38">
        <v>0</v>
      </c>
      <c r="F76" s="38"/>
    </row>
    <row r="77" spans="1:6" ht="12.75">
      <c r="A77" t="s">
        <v>415</v>
      </c>
      <c r="B77" t="s">
        <v>421</v>
      </c>
      <c r="C77"/>
      <c r="D77" s="20">
        <v>6677534</v>
      </c>
      <c r="E77" s="38">
        <v>0</v>
      </c>
      <c r="F77" s="38"/>
    </row>
    <row r="78" spans="1:6" ht="12.75">
      <c r="A78" t="s">
        <v>407</v>
      </c>
      <c r="B78" t="s">
        <v>421</v>
      </c>
      <c r="C78"/>
      <c r="D78" s="20">
        <v>23479095</v>
      </c>
      <c r="E78" s="38">
        <v>0</v>
      </c>
      <c r="F78" s="38"/>
    </row>
    <row r="79" spans="1:7" ht="12.75">
      <c r="A79" s="18" t="s">
        <v>30</v>
      </c>
      <c r="B79" t="s">
        <v>421</v>
      </c>
      <c r="C79" s="13">
        <v>4</v>
      </c>
      <c r="D79" s="9">
        <v>153546896</v>
      </c>
      <c r="E79" s="30">
        <f aca="true" t="shared" si="1" ref="E79:E95">C79/D79*10^6</f>
        <v>0.02605067314418391</v>
      </c>
      <c r="F79" s="8"/>
      <c r="G79" s="6" t="s">
        <v>31</v>
      </c>
    </row>
    <row r="80" spans="1:5" ht="12.75">
      <c r="A80" t="s">
        <v>404</v>
      </c>
      <c r="B80" t="s">
        <v>421</v>
      </c>
      <c r="C80">
        <v>6</v>
      </c>
      <c r="D80" s="20">
        <v>460823</v>
      </c>
      <c r="E80" s="30">
        <f t="shared" si="1"/>
        <v>13.020183454384872</v>
      </c>
    </row>
    <row r="81" spans="1:5" ht="12.75">
      <c r="A81" t="s">
        <v>414</v>
      </c>
      <c r="B81" t="s">
        <v>421</v>
      </c>
      <c r="C81">
        <v>10</v>
      </c>
      <c r="D81" s="20">
        <v>230512000</v>
      </c>
      <c r="E81" s="30">
        <f t="shared" si="1"/>
        <v>0.04338168945651419</v>
      </c>
    </row>
    <row r="82" spans="1:5" ht="12.75">
      <c r="A82" t="s">
        <v>403</v>
      </c>
      <c r="B82" t="s">
        <v>421</v>
      </c>
      <c r="C82">
        <v>14</v>
      </c>
      <c r="D82" s="20">
        <v>7008300</v>
      </c>
      <c r="E82" s="30">
        <f t="shared" si="1"/>
        <v>1.9976313799352199</v>
      </c>
    </row>
    <row r="83" spans="1:5" ht="12.75">
      <c r="A83" t="s">
        <v>420</v>
      </c>
      <c r="B83" t="s">
        <v>421</v>
      </c>
      <c r="C83">
        <v>15</v>
      </c>
      <c r="D83" s="20">
        <v>86116559</v>
      </c>
      <c r="E83" s="30">
        <f t="shared" si="1"/>
        <v>0.17418252858895583</v>
      </c>
    </row>
    <row r="84" spans="1:6" ht="12.75">
      <c r="A84" s="18" t="s">
        <v>22</v>
      </c>
      <c r="B84" t="s">
        <v>421</v>
      </c>
      <c r="C84" s="13">
        <v>16</v>
      </c>
      <c r="D84" s="14">
        <f>4.48*10^6</f>
        <v>4480000</v>
      </c>
      <c r="E84" s="30">
        <f t="shared" si="1"/>
        <v>3.571428571428571</v>
      </c>
      <c r="F84" s="8"/>
    </row>
    <row r="85" spans="1:5" ht="12.75">
      <c r="A85" t="s">
        <v>418</v>
      </c>
      <c r="B85" t="s">
        <v>421</v>
      </c>
      <c r="C85" s="13">
        <v>16</v>
      </c>
      <c r="D85" s="20">
        <v>4608167</v>
      </c>
      <c r="E85" s="30">
        <f t="shared" si="1"/>
        <v>3.4720963888678513</v>
      </c>
    </row>
    <row r="86" spans="1:5" ht="12.75">
      <c r="A86" t="s">
        <v>409</v>
      </c>
      <c r="B86" t="s">
        <v>421</v>
      </c>
      <c r="C86">
        <v>24</v>
      </c>
      <c r="D86" s="20">
        <v>2996082</v>
      </c>
      <c r="E86" s="30">
        <f t="shared" si="1"/>
        <v>8.010461662931789</v>
      </c>
    </row>
    <row r="87" spans="1:5" ht="12.75">
      <c r="A87" t="s">
        <v>416</v>
      </c>
      <c r="B87" t="s">
        <v>421</v>
      </c>
      <c r="C87">
        <v>51</v>
      </c>
      <c r="D87" s="20">
        <v>27780000</v>
      </c>
      <c r="E87" s="30">
        <f t="shared" si="1"/>
        <v>1.83585313174946</v>
      </c>
    </row>
    <row r="88" spans="1:5" ht="12.75">
      <c r="A88" t="s">
        <v>406</v>
      </c>
      <c r="B88" t="s">
        <v>421</v>
      </c>
      <c r="C88">
        <v>64</v>
      </c>
      <c r="D88" s="20">
        <v>22920946</v>
      </c>
      <c r="E88" s="30">
        <f t="shared" si="1"/>
        <v>2.792205871433055</v>
      </c>
    </row>
    <row r="89" spans="1:5" ht="12.75">
      <c r="A89" t="s">
        <v>417</v>
      </c>
      <c r="B89" t="s">
        <v>421</v>
      </c>
      <c r="C89">
        <f>11+1+52+1+1</f>
        <v>66</v>
      </c>
      <c r="D89" s="20">
        <v>92681453</v>
      </c>
      <c r="E89" s="30">
        <f t="shared" si="1"/>
        <v>0.7121165871234236</v>
      </c>
    </row>
    <row r="90" spans="1:5" ht="12.75">
      <c r="A90" t="s">
        <v>419</v>
      </c>
      <c r="B90" t="s">
        <v>421</v>
      </c>
      <c r="C90">
        <v>75</v>
      </c>
      <c r="D90" s="20">
        <v>65493298</v>
      </c>
      <c r="E90" s="30">
        <f t="shared" si="1"/>
        <v>1.145155340932747</v>
      </c>
    </row>
    <row r="91" spans="1:5" ht="12.75">
      <c r="A91" t="s">
        <v>408</v>
      </c>
      <c r="B91" t="s">
        <v>421</v>
      </c>
      <c r="C91">
        <v>271</v>
      </c>
      <c r="D91" s="20">
        <v>49232844</v>
      </c>
      <c r="E91" s="30">
        <f t="shared" si="1"/>
        <v>5.504455521602612</v>
      </c>
    </row>
    <row r="92" spans="1:5" ht="12.75">
      <c r="A92" t="s">
        <v>23</v>
      </c>
      <c r="B92" t="s">
        <v>421</v>
      </c>
      <c r="C92" s="13">
        <v>290</v>
      </c>
      <c r="D92" s="20">
        <v>1147995226</v>
      </c>
      <c r="E92" s="30">
        <f t="shared" si="1"/>
        <v>0.25261429092388926</v>
      </c>
    </row>
    <row r="93" spans="1:5" ht="12.75">
      <c r="A93" t="s">
        <v>283</v>
      </c>
      <c r="B93" t="s">
        <v>421</v>
      </c>
      <c r="C93">
        <v>559</v>
      </c>
      <c r="D93" s="20">
        <v>1322044605</v>
      </c>
      <c r="E93" s="30">
        <f t="shared" si="1"/>
        <v>0.4228299089802647</v>
      </c>
    </row>
    <row r="94" spans="1:5" ht="12.75">
      <c r="A94" t="s">
        <v>405</v>
      </c>
      <c r="B94" t="s">
        <v>421</v>
      </c>
      <c r="C94">
        <v>1910</v>
      </c>
      <c r="D94" s="20">
        <v>127288628</v>
      </c>
      <c r="E94" s="30">
        <f t="shared" si="1"/>
        <v>15.005268184680252</v>
      </c>
    </row>
    <row r="95" spans="1:5" ht="12.75">
      <c r="A95"/>
      <c r="B95" s="21" t="s">
        <v>421</v>
      </c>
      <c r="C95" s="31">
        <f>SUM(C73:C94)</f>
        <v>3391</v>
      </c>
      <c r="D95" s="32">
        <f>SUM(D73:D94)</f>
        <v>3437959738</v>
      </c>
      <c r="E95" s="33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439</v>
      </c>
      <c r="B97" t="s">
        <v>21</v>
      </c>
      <c r="C97">
        <v>292</v>
      </c>
      <c r="D97" s="39">
        <v>140702096</v>
      </c>
      <c r="E97" s="30">
        <f aca="true" t="shared" si="2" ref="E97:E131">C97/D97*10^6</f>
        <v>2.0753066819985397</v>
      </c>
      <c r="G97" s="6" t="s">
        <v>461</v>
      </c>
    </row>
    <row r="98" spans="1:6" ht="12.75">
      <c r="A98" s="18" t="s">
        <v>37</v>
      </c>
      <c r="B98" t="s">
        <v>21</v>
      </c>
      <c r="C98" s="13">
        <v>1</v>
      </c>
      <c r="D98" s="9">
        <v>792604</v>
      </c>
      <c r="E98" s="30">
        <f t="shared" si="2"/>
        <v>1.2616640844608404</v>
      </c>
      <c r="F98">
        <v>26</v>
      </c>
    </row>
    <row r="99" spans="1:7" ht="12.75">
      <c r="A99" s="18" t="s">
        <v>50</v>
      </c>
      <c r="B99" t="s">
        <v>21</v>
      </c>
      <c r="C99" s="13">
        <v>1</v>
      </c>
      <c r="D99" s="9">
        <v>34498</v>
      </c>
      <c r="E99" s="30">
        <f t="shared" si="2"/>
        <v>28.98718766305293</v>
      </c>
      <c r="F99" s="8"/>
      <c r="G99" s="6" t="s">
        <v>64</v>
      </c>
    </row>
    <row r="100" spans="1:7" ht="12.75">
      <c r="A100" s="18" t="s">
        <v>33</v>
      </c>
      <c r="B100" t="s">
        <v>21</v>
      </c>
      <c r="C100" s="13">
        <v>2</v>
      </c>
      <c r="D100" s="10">
        <v>3989018</v>
      </c>
      <c r="E100" s="30">
        <f t="shared" si="2"/>
        <v>0.5013765292610863</v>
      </c>
      <c r="F100" s="8"/>
      <c r="G100" s="6" t="s">
        <v>64</v>
      </c>
    </row>
    <row r="101" spans="1:7" ht="12.75">
      <c r="A101" s="18" t="s">
        <v>48</v>
      </c>
      <c r="B101" t="s">
        <v>21</v>
      </c>
      <c r="C101" s="13">
        <v>2</v>
      </c>
      <c r="D101" s="9">
        <v>304367</v>
      </c>
      <c r="E101" s="30">
        <f t="shared" si="2"/>
        <v>6.5710145975089285</v>
      </c>
      <c r="F101" s="8"/>
      <c r="G101" s="6" t="s">
        <v>64</v>
      </c>
    </row>
    <row r="102" spans="1:7" ht="12.75">
      <c r="A102" s="18" t="s">
        <v>54</v>
      </c>
      <c r="B102" t="s">
        <v>21</v>
      </c>
      <c r="C102" s="13">
        <v>4</v>
      </c>
      <c r="D102" s="9">
        <v>403532</v>
      </c>
      <c r="E102" s="30">
        <f t="shared" si="2"/>
        <v>9.912472864605533</v>
      </c>
      <c r="F102" s="8"/>
      <c r="G102" s="6" t="s">
        <v>64</v>
      </c>
    </row>
    <row r="103" spans="1:7" ht="12.75">
      <c r="A103" s="18" t="s">
        <v>41</v>
      </c>
      <c r="B103" t="s">
        <v>21</v>
      </c>
      <c r="C103" s="13">
        <v>7</v>
      </c>
      <c r="D103" s="9">
        <v>1307605</v>
      </c>
      <c r="E103" s="30">
        <f t="shared" si="2"/>
        <v>5.353298587876308</v>
      </c>
      <c r="F103" s="8"/>
      <c r="G103" s="6" t="s">
        <v>64</v>
      </c>
    </row>
    <row r="104" spans="1:7" ht="12.75">
      <c r="A104" s="18" t="s">
        <v>47</v>
      </c>
      <c r="B104" t="s">
        <v>21</v>
      </c>
      <c r="C104" s="13">
        <v>8</v>
      </c>
      <c r="D104" s="9">
        <v>4156119</v>
      </c>
      <c r="E104" s="30">
        <f t="shared" si="2"/>
        <v>1.9248726997470476</v>
      </c>
      <c r="F104" s="8"/>
      <c r="G104" s="6" t="s">
        <v>64</v>
      </c>
    </row>
    <row r="105" spans="1:7" ht="12.75">
      <c r="A105" s="18" t="s">
        <v>52</v>
      </c>
      <c r="B105" t="s">
        <v>21</v>
      </c>
      <c r="C105" s="13">
        <v>9</v>
      </c>
      <c r="D105" s="9">
        <v>2245423</v>
      </c>
      <c r="E105" s="30">
        <f t="shared" si="2"/>
        <v>4.008153474868655</v>
      </c>
      <c r="F105" s="8"/>
      <c r="G105" s="6" t="s">
        <v>64</v>
      </c>
    </row>
    <row r="106" spans="1:7" ht="12.75">
      <c r="A106" s="18" t="s">
        <v>62</v>
      </c>
      <c r="B106" t="s">
        <v>21</v>
      </c>
      <c r="C106" s="13">
        <v>10</v>
      </c>
      <c r="D106" s="11">
        <v>2007711</v>
      </c>
      <c r="E106" s="30">
        <f t="shared" si="2"/>
        <v>4.980796538944101</v>
      </c>
      <c r="F106" s="8"/>
      <c r="G106" s="6" t="s">
        <v>64</v>
      </c>
    </row>
    <row r="107" spans="1:7" ht="12.75">
      <c r="A107" s="18" t="s">
        <v>40</v>
      </c>
      <c r="B107" t="s">
        <v>21</v>
      </c>
      <c r="C107" s="13">
        <v>12</v>
      </c>
      <c r="D107" s="9">
        <v>5484723</v>
      </c>
      <c r="E107" s="30">
        <f t="shared" si="2"/>
        <v>2.1878953595286394</v>
      </c>
      <c r="F107" s="8"/>
      <c r="G107" s="6" t="s">
        <v>64</v>
      </c>
    </row>
    <row r="108" spans="1:7" ht="12.75">
      <c r="A108" s="18" t="s">
        <v>63</v>
      </c>
      <c r="B108" t="s">
        <v>21</v>
      </c>
      <c r="C108" s="13">
        <v>13</v>
      </c>
      <c r="D108" s="11">
        <f>5.4*10^6</f>
        <v>5400000</v>
      </c>
      <c r="E108" s="30">
        <f t="shared" si="2"/>
        <v>2.4074074074074074</v>
      </c>
      <c r="F108" s="8"/>
      <c r="G108" s="6" t="s">
        <v>64</v>
      </c>
    </row>
    <row r="109" spans="1:7" ht="12.75">
      <c r="A109" s="18" t="s">
        <v>35</v>
      </c>
      <c r="B109" t="s">
        <v>21</v>
      </c>
      <c r="C109" s="13">
        <v>15</v>
      </c>
      <c r="D109" s="9">
        <v>7262675</v>
      </c>
      <c r="E109" s="30">
        <f t="shared" si="2"/>
        <v>2.0653547074597167</v>
      </c>
      <c r="F109" s="8"/>
      <c r="G109" s="6" t="s">
        <v>64</v>
      </c>
    </row>
    <row r="110" spans="1:7" ht="12.75">
      <c r="A110" s="18" t="s">
        <v>53</v>
      </c>
      <c r="B110" t="s">
        <v>21</v>
      </c>
      <c r="C110" s="13">
        <v>15</v>
      </c>
      <c r="D110" s="11">
        <v>2114550</v>
      </c>
      <c r="E110" s="30">
        <f t="shared" si="2"/>
        <v>7.093707881109456</v>
      </c>
      <c r="F110" s="8"/>
      <c r="G110" s="6" t="s">
        <v>64</v>
      </c>
    </row>
    <row r="111" spans="1:7" ht="12.75">
      <c r="A111" s="18" t="s">
        <v>51</v>
      </c>
      <c r="B111" t="s">
        <v>21</v>
      </c>
      <c r="C111" s="13">
        <v>15</v>
      </c>
      <c r="D111" s="11">
        <v>3565205</v>
      </c>
      <c r="E111" s="30">
        <f t="shared" si="2"/>
        <v>4.2073316962138225</v>
      </c>
      <c r="F111" s="8"/>
      <c r="G111" s="6" t="s">
        <v>64</v>
      </c>
    </row>
    <row r="112" spans="1:7" ht="12.75">
      <c r="A112" s="18" t="s">
        <v>60</v>
      </c>
      <c r="B112" t="s">
        <v>21</v>
      </c>
      <c r="C112" s="13">
        <v>22</v>
      </c>
      <c r="D112" s="11">
        <v>7500000</v>
      </c>
      <c r="E112" s="30">
        <f t="shared" si="2"/>
        <v>2.933333333333333</v>
      </c>
      <c r="F112" s="8"/>
      <c r="G112" s="6" t="s">
        <v>64</v>
      </c>
    </row>
    <row r="113" spans="1:7" ht="12.75">
      <c r="A113" s="18" t="s">
        <v>36</v>
      </c>
      <c r="B113" t="s">
        <v>21</v>
      </c>
      <c r="C113" s="13">
        <v>23</v>
      </c>
      <c r="D113" s="9">
        <v>7581520</v>
      </c>
      <c r="E113" s="30">
        <f t="shared" si="2"/>
        <v>3.0336924521731787</v>
      </c>
      <c r="F113" s="8"/>
      <c r="G113" s="6" t="s">
        <v>64</v>
      </c>
    </row>
    <row r="114" spans="1:7" ht="12.75">
      <c r="A114" s="18" t="s">
        <v>45</v>
      </c>
      <c r="B114" t="s">
        <v>21</v>
      </c>
      <c r="C114" s="13">
        <v>25</v>
      </c>
      <c r="D114" s="9">
        <v>10722816</v>
      </c>
      <c r="E114" s="30">
        <f t="shared" si="2"/>
        <v>2.3314771045217975</v>
      </c>
      <c r="F114" s="8"/>
      <c r="G114" s="6" t="s">
        <v>64</v>
      </c>
    </row>
    <row r="115" spans="1:7" ht="12.75">
      <c r="A115" s="18" t="s">
        <v>46</v>
      </c>
      <c r="B115" t="s">
        <v>21</v>
      </c>
      <c r="C115" s="13">
        <v>25</v>
      </c>
      <c r="D115" s="9">
        <v>9930915</v>
      </c>
      <c r="E115" s="30">
        <f t="shared" si="2"/>
        <v>2.517391398476374</v>
      </c>
      <c r="F115" s="8"/>
      <c r="G115" s="6" t="s">
        <v>64</v>
      </c>
    </row>
    <row r="116" spans="1:7" ht="12.75">
      <c r="A116" s="18" t="s">
        <v>56</v>
      </c>
      <c r="B116" t="s">
        <v>21</v>
      </c>
      <c r="C116" s="13">
        <v>25</v>
      </c>
      <c r="D116" s="11">
        <v>4644457</v>
      </c>
      <c r="E116" s="30">
        <f t="shared" si="2"/>
        <v>5.382760568135306</v>
      </c>
      <c r="F116" s="8"/>
      <c r="G116" s="6" t="s">
        <v>64</v>
      </c>
    </row>
    <row r="117" spans="1:7" ht="12.75">
      <c r="A117" s="18" t="s">
        <v>43</v>
      </c>
      <c r="B117" t="s">
        <v>21</v>
      </c>
      <c r="C117" s="13">
        <v>27</v>
      </c>
      <c r="D117" s="9">
        <v>5244749</v>
      </c>
      <c r="E117" s="30">
        <f t="shared" si="2"/>
        <v>5.148006129559299</v>
      </c>
      <c r="F117" s="8"/>
      <c r="G117" s="6" t="s">
        <v>64</v>
      </c>
    </row>
    <row r="118" spans="1:7" ht="12.75">
      <c r="A118" s="18" t="s">
        <v>61</v>
      </c>
      <c r="B118" t="s">
        <v>21</v>
      </c>
      <c r="C118" s="13">
        <v>31</v>
      </c>
      <c r="D118" s="11">
        <v>9045389</v>
      </c>
      <c r="E118" s="30">
        <f t="shared" si="2"/>
        <v>3.42716051238924</v>
      </c>
      <c r="F118" s="8"/>
      <c r="G118" s="6" t="s">
        <v>64</v>
      </c>
    </row>
    <row r="119" spans="1:7" ht="12.75">
      <c r="A119" s="18" t="s">
        <v>59</v>
      </c>
      <c r="B119" t="s">
        <v>21</v>
      </c>
      <c r="C119" s="13">
        <v>32</v>
      </c>
      <c r="D119" s="11">
        <v>22246862</v>
      </c>
      <c r="E119" s="30">
        <f t="shared" si="2"/>
        <v>1.4384051107971991</v>
      </c>
      <c r="F119" s="8"/>
      <c r="G119" s="6" t="s">
        <v>64</v>
      </c>
    </row>
    <row r="120" spans="1:7" ht="12.75">
      <c r="A120" s="18" t="s">
        <v>55</v>
      </c>
      <c r="B120" t="s">
        <v>21</v>
      </c>
      <c r="C120" s="13">
        <v>55</v>
      </c>
      <c r="D120" s="11">
        <v>16645313</v>
      </c>
      <c r="E120" s="30">
        <f t="shared" si="2"/>
        <v>3.304233449980784</v>
      </c>
      <c r="F120" s="8"/>
      <c r="G120" s="6" t="s">
        <v>64</v>
      </c>
    </row>
    <row r="121" spans="1:7" ht="12.75">
      <c r="A121" s="18" t="s">
        <v>58</v>
      </c>
      <c r="B121" t="s">
        <v>21</v>
      </c>
      <c r="C121" s="13">
        <v>63</v>
      </c>
      <c r="D121" s="11">
        <v>10676910</v>
      </c>
      <c r="E121" s="30">
        <f t="shared" si="2"/>
        <v>5.900583595815643</v>
      </c>
      <c r="F121" s="8"/>
      <c r="G121" s="6" t="s">
        <v>64</v>
      </c>
    </row>
    <row r="122" spans="1:7" ht="12.75">
      <c r="A122" s="18" t="s">
        <v>34</v>
      </c>
      <c r="B122" t="s">
        <v>21</v>
      </c>
      <c r="C122" s="13">
        <v>66</v>
      </c>
      <c r="D122" s="9">
        <v>10403951</v>
      </c>
      <c r="E122" s="30">
        <f t="shared" si="2"/>
        <v>6.343743833472495</v>
      </c>
      <c r="F122" s="8"/>
      <c r="G122" s="6" t="s">
        <v>64</v>
      </c>
    </row>
    <row r="123" spans="1:7" ht="12.75">
      <c r="A123" s="18" t="s">
        <v>38</v>
      </c>
      <c r="B123" t="s">
        <v>21</v>
      </c>
      <c r="C123" s="13">
        <v>92</v>
      </c>
      <c r="D123" s="9">
        <v>10220911</v>
      </c>
      <c r="E123" s="30">
        <f t="shared" si="2"/>
        <v>9.001154593753924</v>
      </c>
      <c r="F123" s="8"/>
      <c r="G123" s="6" t="s">
        <v>64</v>
      </c>
    </row>
    <row r="124" spans="1:7" ht="12.75">
      <c r="A124" s="18" t="s">
        <v>42</v>
      </c>
      <c r="B124" t="s">
        <v>21</v>
      </c>
      <c r="C124" s="13">
        <v>141</v>
      </c>
      <c r="D124" s="9">
        <v>40491052</v>
      </c>
      <c r="E124" s="30">
        <f t="shared" si="2"/>
        <v>3.4822508439642417</v>
      </c>
      <c r="F124" s="8"/>
      <c r="G124" s="6" t="s">
        <v>64</v>
      </c>
    </row>
    <row r="125" spans="1:7" ht="12.75">
      <c r="A125" s="18" t="s">
        <v>57</v>
      </c>
      <c r="B125" t="s">
        <v>21</v>
      </c>
      <c r="C125" s="13">
        <v>145</v>
      </c>
      <c r="D125" s="11">
        <v>38500696</v>
      </c>
      <c r="E125" s="30">
        <f t="shared" si="2"/>
        <v>3.766165681784038</v>
      </c>
      <c r="F125" s="8"/>
      <c r="G125" s="6" t="s">
        <v>64</v>
      </c>
    </row>
    <row r="126" spans="1:7" ht="12.75">
      <c r="A126" s="18" t="s">
        <v>32</v>
      </c>
      <c r="B126" t="s">
        <v>21</v>
      </c>
      <c r="C126" s="13">
        <v>152</v>
      </c>
      <c r="D126" s="9">
        <v>8205533</v>
      </c>
      <c r="E126" s="30">
        <f t="shared" si="2"/>
        <v>18.52408612578854</v>
      </c>
      <c r="F126" s="8"/>
      <c r="G126" s="6" t="s">
        <v>64</v>
      </c>
    </row>
    <row r="127" spans="1:7" ht="12.75">
      <c r="A127" s="18" t="s">
        <v>20</v>
      </c>
      <c r="B127" t="s">
        <v>21</v>
      </c>
      <c r="C127" s="13">
        <v>152</v>
      </c>
      <c r="D127" s="9">
        <v>60943912</v>
      </c>
      <c r="E127" s="30">
        <f t="shared" si="2"/>
        <v>2.494096539126008</v>
      </c>
      <c r="F127" s="8"/>
      <c r="G127" s="6" t="s">
        <v>64</v>
      </c>
    </row>
    <row r="128" spans="1:7" ht="12.75">
      <c r="A128" s="18" t="s">
        <v>39</v>
      </c>
      <c r="B128" t="s">
        <v>21</v>
      </c>
      <c r="C128" s="13">
        <v>467</v>
      </c>
      <c r="D128" s="9">
        <v>82369552</v>
      </c>
      <c r="E128" s="30">
        <f t="shared" si="2"/>
        <v>5.669570717101873</v>
      </c>
      <c r="F128" s="8"/>
      <c r="G128" s="6" t="s">
        <v>64</v>
      </c>
    </row>
    <row r="129" spans="1:7" ht="12.75">
      <c r="A129" s="18" t="s">
        <v>44</v>
      </c>
      <c r="B129" t="s">
        <v>21</v>
      </c>
      <c r="C129" s="13">
        <v>521</v>
      </c>
      <c r="D129" s="9">
        <v>61538322</v>
      </c>
      <c r="E129" s="30">
        <f t="shared" si="2"/>
        <v>8.466269197265406</v>
      </c>
      <c r="F129" s="8"/>
      <c r="G129" s="6" t="s">
        <v>64</v>
      </c>
    </row>
    <row r="130" spans="1:7" ht="12.75">
      <c r="A130" s="18" t="s">
        <v>49</v>
      </c>
      <c r="B130" t="s">
        <v>21</v>
      </c>
      <c r="C130" s="13">
        <v>549</v>
      </c>
      <c r="D130" s="9">
        <v>58145320</v>
      </c>
      <c r="E130" s="30">
        <f t="shared" si="2"/>
        <v>9.441860497113096</v>
      </c>
      <c r="F130" s="8"/>
      <c r="G130" s="6" t="s">
        <v>64</v>
      </c>
    </row>
    <row r="131" spans="2:7" ht="12.75">
      <c r="B131" s="21" t="s">
        <v>21</v>
      </c>
      <c r="C131" s="31">
        <f>SUM(C97:C130)</f>
        <v>3019</v>
      </c>
      <c r="D131" s="35">
        <f>SUM(D97:D130)</f>
        <v>654828306</v>
      </c>
      <c r="E131" s="33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18</v>
      </c>
      <c r="B133" t="s">
        <v>199</v>
      </c>
      <c r="C133" s="13">
        <f>62+49</f>
        <v>111</v>
      </c>
      <c r="D133" s="8">
        <v>109955400</v>
      </c>
      <c r="E133" s="30">
        <f>C133/D133*10^6</f>
        <v>1.009500215541938</v>
      </c>
      <c r="F133" s="8"/>
      <c r="G133" s="6" t="s">
        <v>64</v>
      </c>
    </row>
    <row r="134" spans="1:12" ht="12.75">
      <c r="A134" s="18" t="s">
        <v>19</v>
      </c>
      <c r="B134" t="s">
        <v>199</v>
      </c>
      <c r="C134" s="13">
        <v>308</v>
      </c>
      <c r="D134" s="8">
        <v>33212696</v>
      </c>
      <c r="E134" s="30">
        <f>C134/D134*10^6</f>
        <v>9.273562134191092</v>
      </c>
      <c r="F134">
        <v>26</v>
      </c>
      <c r="G134" s="6" t="s">
        <v>444</v>
      </c>
      <c r="H134" s="6" t="s">
        <v>445</v>
      </c>
      <c r="L134" s="6" t="s">
        <v>458</v>
      </c>
    </row>
    <row r="135" spans="1:6" ht="12.75">
      <c r="A135" s="18" t="s">
        <v>17</v>
      </c>
      <c r="B135" t="s">
        <v>199</v>
      </c>
      <c r="C135" s="13">
        <v>3485</v>
      </c>
      <c r="D135" s="8">
        <v>304059724</v>
      </c>
      <c r="E135" s="30">
        <f>C135/D135*10^6</f>
        <v>11.461564044569087</v>
      </c>
      <c r="F135">
        <v>26</v>
      </c>
    </row>
    <row r="136" spans="1:5" s="21" customFormat="1" ht="12.75">
      <c r="A136" s="49"/>
      <c r="B136" s="21" t="s">
        <v>199</v>
      </c>
      <c r="C136" s="31">
        <f>SUM(C133:C135)</f>
        <v>3904</v>
      </c>
      <c r="D136" s="35">
        <f>SUM(D133:D135)</f>
        <v>447227820</v>
      </c>
      <c r="E136" s="33">
        <f>C136/D136*10^6</f>
        <v>8.729331730749667</v>
      </c>
    </row>
    <row r="137" spans="4:6" ht="12.75">
      <c r="D137" s="8"/>
      <c r="F137"/>
    </row>
    <row r="138" spans="1:13" ht="15.75">
      <c r="A138" s="18" t="s">
        <v>24</v>
      </c>
      <c r="B138" t="s">
        <v>435</v>
      </c>
      <c r="C138" s="13">
        <v>3</v>
      </c>
      <c r="D138" s="9">
        <v>172800048</v>
      </c>
      <c r="E138" s="30">
        <f>C138/D138*10^6</f>
        <v>0.017361106288581587</v>
      </c>
      <c r="F138" s="8"/>
      <c r="G138" s="6" t="s">
        <v>25</v>
      </c>
      <c r="M138" s="7" t="s">
        <v>26</v>
      </c>
    </row>
    <row r="139" spans="1:7" ht="12.75">
      <c r="A139" s="18" t="s">
        <v>27</v>
      </c>
      <c r="B139" t="s">
        <v>435</v>
      </c>
      <c r="C139" s="13">
        <v>26</v>
      </c>
      <c r="D139" s="9">
        <v>7411000</v>
      </c>
      <c r="E139" s="30">
        <f>C139/D139*10^6</f>
        <v>3.5082984752395086</v>
      </c>
      <c r="F139" s="8"/>
      <c r="G139" s="6" t="s">
        <v>28</v>
      </c>
    </row>
    <row r="140" spans="2:5" ht="12.75">
      <c r="B140" s="21" t="s">
        <v>435</v>
      </c>
      <c r="C140" s="31">
        <f>SUM(C138:C139)</f>
        <v>29</v>
      </c>
      <c r="D140" s="36">
        <f>SUM(D138:D139)</f>
        <v>180211048</v>
      </c>
      <c r="E140" s="33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209</v>
      </c>
      <c r="B1" s="4" t="s">
        <v>210</v>
      </c>
      <c r="C1" s="4" t="s">
        <v>193</v>
      </c>
      <c r="D1" s="4" t="s">
        <v>194</v>
      </c>
      <c r="E1" s="4" t="s">
        <v>245</v>
      </c>
      <c r="F1" s="4"/>
      <c r="G1" s="4" t="s">
        <v>452</v>
      </c>
      <c r="H1" s="4" t="s">
        <v>451</v>
      </c>
      <c r="I1" s="4" t="s">
        <v>450</v>
      </c>
      <c r="J1" s="4" t="s">
        <v>296</v>
      </c>
      <c r="K1" s="4" t="s">
        <v>448</v>
      </c>
      <c r="L1" s="4" t="s">
        <v>302</v>
      </c>
      <c r="M1" s="4" t="s">
        <v>214</v>
      </c>
      <c r="N1" s="4" t="s">
        <v>212</v>
      </c>
      <c r="O1" s="4" t="s">
        <v>309</v>
      </c>
      <c r="P1" s="4" t="s">
        <v>215</v>
      </c>
      <c r="Q1" s="4" t="s">
        <v>300</v>
      </c>
      <c r="R1" s="4" t="s">
        <v>299</v>
      </c>
      <c r="S1" s="4" t="s">
        <v>304</v>
      </c>
      <c r="T1" s="4" t="s">
        <v>239</v>
      </c>
      <c r="U1" s="4" t="s">
        <v>305</v>
      </c>
      <c r="V1" s="4" t="s">
        <v>332</v>
      </c>
      <c r="W1" s="4" t="s">
        <v>231</v>
      </c>
      <c r="X1" s="4" t="s">
        <v>219</v>
      </c>
      <c r="Y1" s="4" t="s">
        <v>269</v>
      </c>
      <c r="Z1" s="4" t="s">
        <v>284</v>
      </c>
      <c r="AA1" s="4" t="s">
        <v>213</v>
      </c>
      <c r="AB1" s="4" t="s">
        <v>306</v>
      </c>
      <c r="AC1" s="4" t="s">
        <v>218</v>
      </c>
      <c r="AD1" s="4" t="s">
        <v>230</v>
      </c>
      <c r="AE1" s="4" t="s">
        <v>322</v>
      </c>
      <c r="AF1" s="4" t="s">
        <v>251</v>
      </c>
      <c r="AG1" s="4" t="s">
        <v>266</v>
      </c>
      <c r="AH1" s="4" t="s">
        <v>113</v>
      </c>
      <c r="AI1" s="4" t="s">
        <v>220</v>
      </c>
      <c r="AJ1" s="4" t="s">
        <v>313</v>
      </c>
      <c r="AK1" s="4" t="s">
        <v>232</v>
      </c>
      <c r="AL1" s="4" t="s">
        <v>236</v>
      </c>
      <c r="AM1" s="4" t="s">
        <v>241</v>
      </c>
      <c r="AN1" s="4" t="s">
        <v>253</v>
      </c>
      <c r="AO1" s="4" t="s">
        <v>256</v>
      </c>
      <c r="AP1" s="4" t="s">
        <v>257</v>
      </c>
      <c r="AQ1" s="4" t="s">
        <v>270</v>
      </c>
      <c r="AR1" s="4" t="s">
        <v>271</v>
      </c>
      <c r="AS1" s="4" t="s">
        <v>301</v>
      </c>
      <c r="AT1" s="4" t="s">
        <v>275</v>
      </c>
      <c r="AU1" s="4" t="s">
        <v>276</v>
      </c>
      <c r="AV1" s="4" t="s">
        <v>277</v>
      </c>
      <c r="AW1" s="4" t="s">
        <v>278</v>
      </c>
      <c r="AX1" s="4" t="s">
        <v>102</v>
      </c>
      <c r="AY1" s="4" t="s">
        <v>106</v>
      </c>
      <c r="AZ1" s="4" t="s">
        <v>114</v>
      </c>
      <c r="BA1" s="4" t="s">
        <v>115</v>
      </c>
      <c r="BB1" s="4" t="s">
        <v>119</v>
      </c>
      <c r="BC1" s="4"/>
      <c r="BD1" s="4" t="s">
        <v>312</v>
      </c>
      <c r="BE1" s="4" t="s">
        <v>223</v>
      </c>
      <c r="BF1" s="4" t="s">
        <v>211</v>
      </c>
      <c r="BG1" s="4" t="s">
        <v>217</v>
      </c>
      <c r="BH1" s="4" t="s">
        <v>224</v>
      </c>
      <c r="BI1" s="4" t="s">
        <v>454</v>
      </c>
      <c r="BJ1" s="4" t="s">
        <v>222</v>
      </c>
      <c r="BK1" s="4" t="s">
        <v>331</v>
      </c>
      <c r="BL1" s="4" t="s">
        <v>227</v>
      </c>
      <c r="BM1" s="4" t="s">
        <v>228</v>
      </c>
      <c r="BN1" s="4" t="s">
        <v>229</v>
      </c>
      <c r="BO1" s="4" t="s">
        <v>127</v>
      </c>
      <c r="BP1" s="4" t="s">
        <v>233</v>
      </c>
      <c r="BQ1" s="4" t="s">
        <v>234</v>
      </c>
      <c r="BR1" s="4" t="s">
        <v>243</v>
      </c>
      <c r="BS1" s="4" t="s">
        <v>267</v>
      </c>
      <c r="BT1" s="4" t="s">
        <v>279</v>
      </c>
      <c r="BU1" s="4" t="s">
        <v>280</v>
      </c>
      <c r="BV1" s="4" t="s">
        <v>105</v>
      </c>
    </row>
    <row r="2" spans="1:74" ht="12.75">
      <c r="A2" s="1">
        <v>52</v>
      </c>
      <c r="B2" s="1" t="s">
        <v>117</v>
      </c>
      <c r="C2" s="1" t="s">
        <v>255</v>
      </c>
      <c r="D2" s="1" t="s">
        <v>208</v>
      </c>
      <c r="E2" s="1" t="s">
        <v>132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118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120</v>
      </c>
      <c r="C3" s="1" t="s">
        <v>255</v>
      </c>
      <c r="D3" s="1" t="s">
        <v>208</v>
      </c>
      <c r="E3" s="1" t="s">
        <v>132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121</v>
      </c>
      <c r="C4" s="1" t="s">
        <v>255</v>
      </c>
      <c r="D4" s="1" t="s">
        <v>208</v>
      </c>
      <c r="E4" s="1" t="s">
        <v>132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122</v>
      </c>
      <c r="C5" s="3" t="s">
        <v>255</v>
      </c>
      <c r="D5" s="3" t="s">
        <v>208</v>
      </c>
      <c r="E5" s="1" t="s">
        <v>132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123</v>
      </c>
      <c r="C6" s="1" t="s">
        <v>255</v>
      </c>
      <c r="D6" s="1" t="s">
        <v>208</v>
      </c>
      <c r="E6" s="1" t="s">
        <v>132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124</v>
      </c>
      <c r="C7" s="1" t="s">
        <v>255</v>
      </c>
      <c r="D7" s="1" t="s">
        <v>208</v>
      </c>
      <c r="E7" s="1" t="s">
        <v>132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125</v>
      </c>
      <c r="C8" s="1" t="s">
        <v>255</v>
      </c>
      <c r="D8" s="1" t="s">
        <v>208</v>
      </c>
      <c r="E8" s="1" t="s">
        <v>132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134</v>
      </c>
      <c r="D9" s="1" t="s">
        <v>208</v>
      </c>
      <c r="E9" s="1" t="s">
        <v>132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135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112</v>
      </c>
      <c r="C13" s="1" t="s">
        <v>195</v>
      </c>
      <c r="D13" s="1" t="s">
        <v>207</v>
      </c>
      <c r="E13" s="1" t="s">
        <v>132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134</v>
      </c>
      <c r="D14" s="1" t="s">
        <v>133</v>
      </c>
      <c r="E14" s="1" t="s">
        <v>132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135</v>
      </c>
      <c r="D15" s="1" t="s">
        <v>133</v>
      </c>
      <c r="E15" s="1" t="s">
        <v>132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262</v>
      </c>
      <c r="C18" s="1" t="s">
        <v>206</v>
      </c>
      <c r="D18" s="1" t="s">
        <v>198</v>
      </c>
      <c r="E18" s="1" t="s">
        <v>132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264</v>
      </c>
      <c r="C19" s="1" t="s">
        <v>265</v>
      </c>
      <c r="D19" s="1" t="s">
        <v>198</v>
      </c>
      <c r="E19" s="1" t="s">
        <v>132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128</v>
      </c>
      <c r="C20" s="1" t="s">
        <v>196</v>
      </c>
      <c r="D20" s="1" t="s">
        <v>198</v>
      </c>
      <c r="E20" s="1" t="s">
        <v>132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129</v>
      </c>
      <c r="C21" s="1" t="s">
        <v>196</v>
      </c>
      <c r="D21" s="1" t="s">
        <v>198</v>
      </c>
      <c r="E21" s="1" t="s">
        <v>132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134</v>
      </c>
      <c r="D22" s="1" t="s">
        <v>198</v>
      </c>
      <c r="E22" s="1" t="s">
        <v>132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135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203</v>
      </c>
      <c r="C26" s="1" t="s">
        <v>196</v>
      </c>
      <c r="D26" s="1" t="s">
        <v>197</v>
      </c>
      <c r="E26" s="2" t="s">
        <v>132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221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126</v>
      </c>
      <c r="C27" s="1" t="s">
        <v>196</v>
      </c>
      <c r="D27" s="1" t="s">
        <v>197</v>
      </c>
      <c r="E27" s="1" t="s">
        <v>132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311</v>
      </c>
      <c r="C28" s="1" t="s">
        <v>196</v>
      </c>
      <c r="D28" s="1" t="s">
        <v>197</v>
      </c>
      <c r="E28" s="2" t="s">
        <v>132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103</v>
      </c>
      <c r="C29" s="1" t="s">
        <v>104</v>
      </c>
      <c r="D29" s="1" t="s">
        <v>197</v>
      </c>
      <c r="E29" s="1" t="s">
        <v>132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319</v>
      </c>
      <c r="C30" s="1" t="s">
        <v>196</v>
      </c>
      <c r="D30" s="1" t="s">
        <v>205</v>
      </c>
      <c r="E30" s="1" t="s">
        <v>132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134</v>
      </c>
      <c r="D31" s="1" t="s">
        <v>205</v>
      </c>
      <c r="E31" s="1" t="s">
        <v>132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135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330</v>
      </c>
      <c r="C36" s="1" t="s">
        <v>196</v>
      </c>
      <c r="D36" s="1" t="s">
        <v>199</v>
      </c>
      <c r="E36" s="2" t="s">
        <v>132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242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333</v>
      </c>
      <c r="C37" s="1" t="s">
        <v>196</v>
      </c>
      <c r="D37" s="1" t="s">
        <v>199</v>
      </c>
      <c r="E37" s="2" t="s">
        <v>132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263</v>
      </c>
      <c r="C38" s="1" t="s">
        <v>195</v>
      </c>
      <c r="D38" s="1" t="s">
        <v>199</v>
      </c>
      <c r="E38" s="1" t="s">
        <v>132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268</v>
      </c>
      <c r="C39" s="1" t="s">
        <v>259</v>
      </c>
      <c r="D39" s="1" t="s">
        <v>199</v>
      </c>
      <c r="E39" s="1" t="s">
        <v>132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274</v>
      </c>
      <c r="C40" s="1" t="s">
        <v>196</v>
      </c>
      <c r="D40" s="1" t="s">
        <v>199</v>
      </c>
      <c r="E40" s="1" t="s">
        <v>132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100</v>
      </c>
      <c r="C41" s="1" t="s">
        <v>196</v>
      </c>
      <c r="D41" s="1" t="s">
        <v>199</v>
      </c>
      <c r="E41" s="1" t="s">
        <v>132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320</v>
      </c>
      <c r="C42" s="1" t="s">
        <v>196</v>
      </c>
      <c r="D42" s="1" t="s">
        <v>199</v>
      </c>
      <c r="E42" s="1" t="s">
        <v>132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446</v>
      </c>
      <c r="C43" s="1" t="s">
        <v>195</v>
      </c>
      <c r="D43" s="1" t="s">
        <v>199</v>
      </c>
      <c r="E43" s="1" t="s">
        <v>132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101</v>
      </c>
      <c r="C44" s="1" t="s">
        <v>195</v>
      </c>
      <c r="D44" s="1" t="s">
        <v>199</v>
      </c>
      <c r="E44" s="1" t="s">
        <v>132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134</v>
      </c>
      <c r="D45" s="1" t="s">
        <v>199</v>
      </c>
      <c r="E45" s="1" t="s">
        <v>132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135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247</v>
      </c>
      <c r="C49" s="3" t="s">
        <v>196</v>
      </c>
      <c r="D49" s="3" t="s">
        <v>208</v>
      </c>
      <c r="E49" s="2" t="s">
        <v>131</v>
      </c>
      <c r="F49" s="3"/>
      <c r="G49" s="3">
        <v>30</v>
      </c>
      <c r="H49" s="3">
        <v>30</v>
      </c>
      <c r="I49" s="3" t="s">
        <v>250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252</v>
      </c>
      <c r="C50" s="3" t="s">
        <v>196</v>
      </c>
      <c r="D50" s="3" t="s">
        <v>208</v>
      </c>
      <c r="E50" s="2" t="s">
        <v>131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254</v>
      </c>
      <c r="C51" s="1" t="s">
        <v>255</v>
      </c>
      <c r="D51" s="1" t="s">
        <v>208</v>
      </c>
      <c r="E51" s="2" t="s">
        <v>131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328</v>
      </c>
      <c r="C52" s="1" t="s">
        <v>195</v>
      </c>
      <c r="D52" s="1" t="s">
        <v>208</v>
      </c>
      <c r="E52" s="2" t="s">
        <v>131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240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134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135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325</v>
      </c>
      <c r="C57" s="1" t="s">
        <v>196</v>
      </c>
      <c r="D57" s="1" t="s">
        <v>207</v>
      </c>
      <c r="E57" s="2" t="s">
        <v>131</v>
      </c>
      <c r="F57" s="2"/>
      <c r="G57" s="1">
        <v>21</v>
      </c>
      <c r="H57" s="1">
        <v>21</v>
      </c>
      <c r="I57" s="1" t="s">
        <v>238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321</v>
      </c>
      <c r="C58" s="1" t="s">
        <v>206</v>
      </c>
      <c r="D58" s="1" t="s">
        <v>207</v>
      </c>
      <c r="E58" s="2" t="s">
        <v>131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235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323</v>
      </c>
      <c r="C59" s="1" t="s">
        <v>196</v>
      </c>
      <c r="D59" s="1" t="s">
        <v>207</v>
      </c>
      <c r="E59" s="2" t="s">
        <v>131</v>
      </c>
      <c r="F59" s="2"/>
      <c r="G59" s="1"/>
      <c r="H59" s="1">
        <v>20</v>
      </c>
      <c r="I59" s="1" t="s">
        <v>237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134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135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298</v>
      </c>
      <c r="C64" s="1" t="s">
        <v>196</v>
      </c>
      <c r="D64" s="1" t="s">
        <v>198</v>
      </c>
      <c r="E64" s="2" t="s">
        <v>131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303</v>
      </c>
      <c r="C65" s="1" t="s">
        <v>196</v>
      </c>
      <c r="D65" s="1" t="s">
        <v>198</v>
      </c>
      <c r="E65" s="2" t="s">
        <v>131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134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135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103</v>
      </c>
      <c r="C70" s="1" t="s">
        <v>104</v>
      </c>
      <c r="D70" s="1" t="s">
        <v>197</v>
      </c>
      <c r="E70" s="2" t="s">
        <v>131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316</v>
      </c>
      <c r="C71" s="1" t="s">
        <v>204</v>
      </c>
      <c r="D71" s="1" t="s">
        <v>205</v>
      </c>
      <c r="E71" s="2" t="s">
        <v>131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226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318</v>
      </c>
      <c r="C72" s="1" t="s">
        <v>196</v>
      </c>
      <c r="D72" s="1" t="s">
        <v>205</v>
      </c>
      <c r="E72" s="2" t="s">
        <v>131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310</v>
      </c>
      <c r="C73" s="1" t="s">
        <v>196</v>
      </c>
      <c r="D73" s="1" t="s">
        <v>197</v>
      </c>
      <c r="E73" s="2" t="s">
        <v>131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319</v>
      </c>
      <c r="C74" s="1" t="s">
        <v>196</v>
      </c>
      <c r="D74" s="1" t="s">
        <v>205</v>
      </c>
      <c r="E74" s="2" t="s">
        <v>131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134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135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327</v>
      </c>
      <c r="C79" s="1" t="s">
        <v>195</v>
      </c>
      <c r="D79" s="1" t="s">
        <v>199</v>
      </c>
      <c r="E79" s="2" t="s">
        <v>131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320</v>
      </c>
      <c r="C80" s="1" t="s">
        <v>196</v>
      </c>
      <c r="D80" s="1" t="s">
        <v>199</v>
      </c>
      <c r="E80" s="2" t="s">
        <v>131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446</v>
      </c>
      <c r="C81" s="1" t="s">
        <v>195</v>
      </c>
      <c r="D81" s="1" t="s">
        <v>199</v>
      </c>
      <c r="E81" s="2" t="s">
        <v>131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101</v>
      </c>
      <c r="C82" s="1" t="s">
        <v>195</v>
      </c>
      <c r="D82" s="1" t="s">
        <v>199</v>
      </c>
      <c r="E82" s="2" t="s">
        <v>131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134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135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447</v>
      </c>
      <c r="C87" s="1" t="s">
        <v>195</v>
      </c>
      <c r="D87" s="1" t="s">
        <v>208</v>
      </c>
      <c r="E87" s="2" t="s">
        <v>246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317</v>
      </c>
      <c r="C88" s="1" t="s">
        <v>195</v>
      </c>
      <c r="D88" s="1" t="s">
        <v>208</v>
      </c>
      <c r="E88" s="2" t="s">
        <v>246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216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329</v>
      </c>
      <c r="C89" s="1" t="s">
        <v>195</v>
      </c>
      <c r="D89" s="1" t="s">
        <v>208</v>
      </c>
      <c r="E89" s="2" t="s">
        <v>246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117</v>
      </c>
      <c r="C90" s="1" t="s">
        <v>255</v>
      </c>
      <c r="D90" s="1" t="s">
        <v>208</v>
      </c>
      <c r="E90" s="1" t="s">
        <v>246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118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120</v>
      </c>
      <c r="C91" s="1" t="s">
        <v>255</v>
      </c>
      <c r="D91" s="1" t="s">
        <v>208</v>
      </c>
      <c r="E91" s="1" t="s">
        <v>246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121</v>
      </c>
      <c r="C92" s="1" t="s">
        <v>255</v>
      </c>
      <c r="D92" s="1" t="s">
        <v>208</v>
      </c>
      <c r="E92" s="1" t="s">
        <v>246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122</v>
      </c>
      <c r="C93" s="3" t="s">
        <v>255</v>
      </c>
      <c r="D93" s="3" t="s">
        <v>208</v>
      </c>
      <c r="E93" s="1" t="s">
        <v>246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123</v>
      </c>
      <c r="C94" s="1" t="s">
        <v>255</v>
      </c>
      <c r="D94" s="1" t="s">
        <v>208</v>
      </c>
      <c r="E94" s="1" t="s">
        <v>246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124</v>
      </c>
      <c r="C95" s="1" t="s">
        <v>255</v>
      </c>
      <c r="D95" s="1" t="s">
        <v>208</v>
      </c>
      <c r="E95" s="1" t="s">
        <v>246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125</v>
      </c>
      <c r="C96" s="1" t="s">
        <v>255</v>
      </c>
      <c r="D96" s="1" t="s">
        <v>208</v>
      </c>
      <c r="E96" s="1" t="s">
        <v>246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134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135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326</v>
      </c>
      <c r="C101" s="1" t="s">
        <v>195</v>
      </c>
      <c r="D101" s="1" t="s">
        <v>207</v>
      </c>
      <c r="E101" s="2" t="s">
        <v>246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244</v>
      </c>
      <c r="C102" s="1" t="s">
        <v>196</v>
      </c>
      <c r="D102" s="1" t="s">
        <v>207</v>
      </c>
      <c r="E102" s="1" t="s">
        <v>246</v>
      </c>
      <c r="F102" s="1"/>
      <c r="G102" s="1">
        <v>29</v>
      </c>
      <c r="H102" s="1">
        <v>29</v>
      </c>
      <c r="I102" s="1" t="s">
        <v>249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116</v>
      </c>
      <c r="C103" s="1" t="s">
        <v>195</v>
      </c>
      <c r="D103" s="1" t="s">
        <v>207</v>
      </c>
      <c r="E103" s="1" t="s">
        <v>246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281</v>
      </c>
      <c r="C104" s="1" t="s">
        <v>282</v>
      </c>
      <c r="D104" s="1" t="s">
        <v>207</v>
      </c>
      <c r="E104" s="1" t="s">
        <v>246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134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135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295</v>
      </c>
      <c r="C109" s="1" t="s">
        <v>196</v>
      </c>
      <c r="D109" s="1" t="s">
        <v>198</v>
      </c>
      <c r="E109" s="2" t="s">
        <v>246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297</v>
      </c>
      <c r="C110" s="1" t="s">
        <v>195</v>
      </c>
      <c r="D110" s="1" t="s">
        <v>198</v>
      </c>
      <c r="E110" s="2" t="s">
        <v>246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134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135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449</v>
      </c>
      <c r="C115" s="1" t="s">
        <v>196</v>
      </c>
      <c r="D115" s="1" t="s">
        <v>197</v>
      </c>
      <c r="E115" s="2" t="s">
        <v>246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315</v>
      </c>
      <c r="C116" s="1" t="s">
        <v>204</v>
      </c>
      <c r="D116" s="1" t="s">
        <v>205</v>
      </c>
      <c r="E116" s="2" t="s">
        <v>246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258</v>
      </c>
      <c r="C117" s="1" t="s">
        <v>259</v>
      </c>
      <c r="D117" s="1" t="s">
        <v>197</v>
      </c>
      <c r="E117" s="1" t="s">
        <v>246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260</v>
      </c>
      <c r="C118" s="1" t="s">
        <v>196</v>
      </c>
      <c r="D118" s="1" t="s">
        <v>197</v>
      </c>
      <c r="E118" s="1" t="s">
        <v>246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261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311</v>
      </c>
      <c r="C119" s="1" t="s">
        <v>196</v>
      </c>
      <c r="D119" s="1" t="s">
        <v>197</v>
      </c>
      <c r="E119" s="1" t="s">
        <v>246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310</v>
      </c>
      <c r="C120" s="1" t="s">
        <v>196</v>
      </c>
      <c r="D120" s="1" t="s">
        <v>197</v>
      </c>
      <c r="E120" s="1" t="s">
        <v>246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134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135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307</v>
      </c>
      <c r="C125" s="1" t="s">
        <v>196</v>
      </c>
      <c r="D125" s="1" t="s">
        <v>199</v>
      </c>
      <c r="E125" s="2" t="s">
        <v>246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308</v>
      </c>
      <c r="C126" s="1" t="s">
        <v>195</v>
      </c>
      <c r="D126" s="1" t="s">
        <v>199</v>
      </c>
      <c r="E126" s="2" t="s">
        <v>246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314</v>
      </c>
      <c r="C127" s="1" t="s">
        <v>196</v>
      </c>
      <c r="D127" s="1" t="s">
        <v>199</v>
      </c>
      <c r="E127" s="2" t="s">
        <v>246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225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371</v>
      </c>
      <c r="C128" s="1" t="s">
        <v>196</v>
      </c>
      <c r="D128" s="1" t="s">
        <v>199</v>
      </c>
      <c r="E128" s="2" t="s">
        <v>246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134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135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109</v>
      </c>
      <c r="C133" s="1" t="s">
        <v>195</v>
      </c>
      <c r="D133" s="1" t="s">
        <v>110</v>
      </c>
      <c r="E133" s="1" t="s">
        <v>246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111</v>
      </c>
      <c r="C134" s="1" t="s">
        <v>195</v>
      </c>
      <c r="D134" s="1" t="s">
        <v>110</v>
      </c>
      <c r="E134" s="1" t="s">
        <v>246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134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135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272</v>
      </c>
      <c r="C138" s="1" t="s">
        <v>259</v>
      </c>
      <c r="D138" s="1" t="s">
        <v>207</v>
      </c>
      <c r="E138" s="1"/>
      <c r="F138" s="1"/>
      <c r="G138" s="1">
        <v>39</v>
      </c>
      <c r="H138" s="1">
        <v>39</v>
      </c>
      <c r="I138" s="1" t="s">
        <v>273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107</v>
      </c>
      <c r="C139" s="1" t="s">
        <v>196</v>
      </c>
      <c r="D139" s="1" t="s">
        <v>205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108</v>
      </c>
      <c r="C140" s="1" t="s">
        <v>196</v>
      </c>
      <c r="D140" s="1" t="s">
        <v>197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L2" s="5" t="s">
        <v>208</v>
      </c>
      <c r="M2" s="5" t="s">
        <v>207</v>
      </c>
      <c r="N2" s="5" t="s">
        <v>137</v>
      </c>
      <c r="O2" s="5" t="s">
        <v>199</v>
      </c>
      <c r="P2" s="5" t="s">
        <v>110</v>
      </c>
      <c r="Q2" s="5" t="s">
        <v>138</v>
      </c>
      <c r="R2" s="5" t="s">
        <v>130</v>
      </c>
    </row>
    <row r="3" spans="1:18" ht="12.75">
      <c r="A3" s="4" t="s">
        <v>452</v>
      </c>
      <c r="B3" t="s">
        <v>66</v>
      </c>
      <c r="C3" t="s">
        <v>76</v>
      </c>
      <c r="D3" t="s">
        <v>83</v>
      </c>
      <c r="E3" t="s">
        <v>91</v>
      </c>
      <c r="G3" t="s">
        <v>84</v>
      </c>
      <c r="K3" s="4" t="s">
        <v>452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451</v>
      </c>
      <c r="B4" t="s">
        <v>66</v>
      </c>
      <c r="C4" t="s">
        <v>77</v>
      </c>
      <c r="D4" t="s">
        <v>83</v>
      </c>
      <c r="E4" t="s">
        <v>91</v>
      </c>
      <c r="G4" t="s">
        <v>84</v>
      </c>
      <c r="K4" s="4" t="s">
        <v>451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450</v>
      </c>
      <c r="B5" t="s">
        <v>67</v>
      </c>
      <c r="C5" t="s">
        <v>78</v>
      </c>
      <c r="D5" t="s">
        <v>83</v>
      </c>
      <c r="E5" t="s">
        <v>92</v>
      </c>
      <c r="G5" t="s">
        <v>85</v>
      </c>
      <c r="K5" s="4" t="s">
        <v>450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296</v>
      </c>
      <c r="B6" t="s">
        <v>68</v>
      </c>
      <c r="C6" t="s">
        <v>79</v>
      </c>
      <c r="D6" t="s">
        <v>83</v>
      </c>
      <c r="E6" t="s">
        <v>91</v>
      </c>
      <c r="G6" t="s">
        <v>86</v>
      </c>
      <c r="K6" s="4" t="s">
        <v>296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448</v>
      </c>
      <c r="B7" t="s">
        <v>69</v>
      </c>
      <c r="C7" t="s">
        <v>80</v>
      </c>
      <c r="D7" t="s">
        <v>83</v>
      </c>
      <c r="E7" t="s">
        <v>92</v>
      </c>
      <c r="G7" t="s">
        <v>85</v>
      </c>
      <c r="K7" s="4" t="s">
        <v>448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302</v>
      </c>
      <c r="B8" t="s">
        <v>70</v>
      </c>
      <c r="C8" t="s">
        <v>77</v>
      </c>
      <c r="D8" t="s">
        <v>83</v>
      </c>
      <c r="E8" t="s">
        <v>91</v>
      </c>
      <c r="G8" t="s">
        <v>84</v>
      </c>
      <c r="K8" s="4" t="s">
        <v>302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214</v>
      </c>
      <c r="B9" t="s">
        <v>71</v>
      </c>
      <c r="C9" t="s">
        <v>81</v>
      </c>
      <c r="D9" t="s">
        <v>216</v>
      </c>
      <c r="E9" t="s">
        <v>72</v>
      </c>
      <c r="G9" t="s">
        <v>87</v>
      </c>
      <c r="K9" s="4" t="s">
        <v>214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212</v>
      </c>
      <c r="B10" t="s">
        <v>69</v>
      </c>
      <c r="C10" t="s">
        <v>149</v>
      </c>
      <c r="D10" t="s">
        <v>83</v>
      </c>
      <c r="E10" t="s">
        <v>72</v>
      </c>
      <c r="G10" t="s">
        <v>88</v>
      </c>
      <c r="K10" s="4" t="s">
        <v>212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309</v>
      </c>
      <c r="B11" t="s">
        <v>69</v>
      </c>
      <c r="C11" t="s">
        <v>149</v>
      </c>
      <c r="D11" t="s">
        <v>216</v>
      </c>
      <c r="E11" t="s">
        <v>72</v>
      </c>
      <c r="G11" t="s">
        <v>160</v>
      </c>
      <c r="K11" s="4" t="s">
        <v>309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215</v>
      </c>
      <c r="B12" t="s">
        <v>72</v>
      </c>
      <c r="C12" t="s">
        <v>80</v>
      </c>
      <c r="D12" t="s">
        <v>216</v>
      </c>
      <c r="E12" t="s">
        <v>72</v>
      </c>
      <c r="G12" t="s">
        <v>89</v>
      </c>
      <c r="K12" s="4" t="s">
        <v>215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300</v>
      </c>
      <c r="B13" t="s">
        <v>72</v>
      </c>
      <c r="C13" t="s">
        <v>149</v>
      </c>
      <c r="D13" t="s">
        <v>83</v>
      </c>
      <c r="E13" t="s">
        <v>72</v>
      </c>
      <c r="G13" t="s">
        <v>160</v>
      </c>
      <c r="K13" s="4" t="s">
        <v>300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299</v>
      </c>
      <c r="B14" t="s">
        <v>72</v>
      </c>
      <c r="C14" t="s">
        <v>82</v>
      </c>
      <c r="D14" t="s">
        <v>83</v>
      </c>
      <c r="E14" t="s">
        <v>72</v>
      </c>
      <c r="G14" t="s">
        <v>160</v>
      </c>
      <c r="K14" s="4" t="s">
        <v>299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304</v>
      </c>
      <c r="B15" t="s">
        <v>72</v>
      </c>
      <c r="C15" t="s">
        <v>149</v>
      </c>
      <c r="D15" t="s">
        <v>83</v>
      </c>
      <c r="E15" t="s">
        <v>72</v>
      </c>
      <c r="G15" t="s">
        <v>160</v>
      </c>
      <c r="K15" s="4" t="s">
        <v>304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239</v>
      </c>
      <c r="B16" t="s">
        <v>72</v>
      </c>
      <c r="C16" t="s">
        <v>80</v>
      </c>
      <c r="D16" t="s">
        <v>216</v>
      </c>
      <c r="E16" t="s">
        <v>93</v>
      </c>
      <c r="G16" t="s">
        <v>160</v>
      </c>
      <c r="K16" s="4" t="s">
        <v>239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305</v>
      </c>
      <c r="B17" t="s">
        <v>69</v>
      </c>
      <c r="C17" t="s">
        <v>149</v>
      </c>
      <c r="D17" t="s">
        <v>83</v>
      </c>
      <c r="E17" t="s">
        <v>72</v>
      </c>
      <c r="G17" t="s">
        <v>160</v>
      </c>
      <c r="K17" s="4" t="s">
        <v>305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332</v>
      </c>
      <c r="B18" t="s">
        <v>72</v>
      </c>
      <c r="C18" t="s">
        <v>149</v>
      </c>
      <c r="D18" t="s">
        <v>216</v>
      </c>
      <c r="E18" t="s">
        <v>94</v>
      </c>
      <c r="G18" t="s">
        <v>160</v>
      </c>
      <c r="K18" s="4" t="s">
        <v>332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231</v>
      </c>
      <c r="B19" t="s">
        <v>72</v>
      </c>
      <c r="C19" t="s">
        <v>149</v>
      </c>
      <c r="D19" t="s">
        <v>216</v>
      </c>
      <c r="E19" t="s">
        <v>93</v>
      </c>
      <c r="G19" t="s">
        <v>160</v>
      </c>
      <c r="K19" s="4" t="s">
        <v>231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219</v>
      </c>
      <c r="B20" t="s">
        <v>72</v>
      </c>
      <c r="C20" t="s">
        <v>149</v>
      </c>
      <c r="D20" t="s">
        <v>83</v>
      </c>
      <c r="E20" t="s">
        <v>72</v>
      </c>
      <c r="G20" t="s">
        <v>160</v>
      </c>
      <c r="K20" s="4" t="s">
        <v>219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269</v>
      </c>
      <c r="B21" t="s">
        <v>72</v>
      </c>
      <c r="C21" t="s">
        <v>149</v>
      </c>
      <c r="D21" t="s">
        <v>216</v>
      </c>
      <c r="E21" t="s">
        <v>93</v>
      </c>
      <c r="G21" t="s">
        <v>160</v>
      </c>
      <c r="K21" s="4" t="s">
        <v>269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284</v>
      </c>
      <c r="B22" t="s">
        <v>72</v>
      </c>
      <c r="C22" t="s">
        <v>149</v>
      </c>
      <c r="D22" t="s">
        <v>216</v>
      </c>
      <c r="E22" t="s">
        <v>72</v>
      </c>
      <c r="G22" t="s">
        <v>160</v>
      </c>
      <c r="K22" s="4" t="s">
        <v>284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213</v>
      </c>
      <c r="B23" t="s">
        <v>72</v>
      </c>
      <c r="C23" t="s">
        <v>149</v>
      </c>
      <c r="D23" t="s">
        <v>216</v>
      </c>
      <c r="E23" t="s">
        <v>72</v>
      </c>
      <c r="G23" t="s">
        <v>160</v>
      </c>
      <c r="K23" s="4" t="s">
        <v>213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306</v>
      </c>
      <c r="B24" t="s">
        <v>72</v>
      </c>
      <c r="C24" t="s">
        <v>149</v>
      </c>
      <c r="D24" t="s">
        <v>83</v>
      </c>
      <c r="E24" t="s">
        <v>72</v>
      </c>
      <c r="G24" t="s">
        <v>160</v>
      </c>
      <c r="K24" s="4" t="s">
        <v>306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218</v>
      </c>
      <c r="B25" t="s">
        <v>72</v>
      </c>
      <c r="C25" t="s">
        <v>149</v>
      </c>
      <c r="D25" t="s">
        <v>83</v>
      </c>
      <c r="E25" t="s">
        <v>72</v>
      </c>
      <c r="G25" t="s">
        <v>160</v>
      </c>
      <c r="K25" s="4" t="s">
        <v>218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230</v>
      </c>
      <c r="B26" t="s">
        <v>72</v>
      </c>
      <c r="C26" t="s">
        <v>149</v>
      </c>
      <c r="D26" t="s">
        <v>216</v>
      </c>
      <c r="E26" t="s">
        <v>72</v>
      </c>
      <c r="G26" t="s">
        <v>90</v>
      </c>
      <c r="K26" s="4" t="s">
        <v>230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322</v>
      </c>
      <c r="B27" t="s">
        <v>72</v>
      </c>
      <c r="C27" t="s">
        <v>81</v>
      </c>
      <c r="D27" t="s">
        <v>216</v>
      </c>
      <c r="E27" t="s">
        <v>72</v>
      </c>
      <c r="G27" t="s">
        <v>160</v>
      </c>
      <c r="K27" s="4" t="s">
        <v>322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251</v>
      </c>
      <c r="B28" t="s">
        <v>71</v>
      </c>
      <c r="C28" t="s">
        <v>149</v>
      </c>
      <c r="D28" t="s">
        <v>216</v>
      </c>
      <c r="E28" t="s">
        <v>72</v>
      </c>
      <c r="G28" t="s">
        <v>160</v>
      </c>
      <c r="K28" s="4" t="s">
        <v>251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266</v>
      </c>
      <c r="B29" t="s">
        <v>72</v>
      </c>
      <c r="C29" t="s">
        <v>149</v>
      </c>
      <c r="D29" t="s">
        <v>216</v>
      </c>
      <c r="E29" t="s">
        <v>72</v>
      </c>
      <c r="G29" t="s">
        <v>160</v>
      </c>
      <c r="K29" s="4" t="s">
        <v>266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113</v>
      </c>
      <c r="B30" t="s">
        <v>72</v>
      </c>
      <c r="C30" t="s">
        <v>149</v>
      </c>
      <c r="D30" t="s">
        <v>216</v>
      </c>
      <c r="E30" t="s">
        <v>72</v>
      </c>
      <c r="G30" t="s">
        <v>160</v>
      </c>
      <c r="K30" s="4" t="s">
        <v>113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220</v>
      </c>
      <c r="B31" t="s">
        <v>72</v>
      </c>
      <c r="C31" t="s">
        <v>149</v>
      </c>
      <c r="D31" t="s">
        <v>216</v>
      </c>
      <c r="E31" t="s">
        <v>72</v>
      </c>
      <c r="G31" t="s">
        <v>160</v>
      </c>
      <c r="K31" s="4" t="s">
        <v>220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313</v>
      </c>
      <c r="B32" t="s">
        <v>72</v>
      </c>
      <c r="C32" t="s">
        <v>149</v>
      </c>
      <c r="D32" t="s">
        <v>216</v>
      </c>
      <c r="E32" t="s">
        <v>72</v>
      </c>
      <c r="G32" t="s">
        <v>160</v>
      </c>
      <c r="K32" s="4" t="s">
        <v>313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232</v>
      </c>
      <c r="B33" t="s">
        <v>72</v>
      </c>
      <c r="C33" t="s">
        <v>149</v>
      </c>
      <c r="D33" t="s">
        <v>216</v>
      </c>
      <c r="E33" t="s">
        <v>72</v>
      </c>
      <c r="G33" t="s">
        <v>160</v>
      </c>
      <c r="K33" s="4" t="s">
        <v>232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236</v>
      </c>
      <c r="B34" t="s">
        <v>72</v>
      </c>
      <c r="C34" t="s">
        <v>81</v>
      </c>
      <c r="D34" t="s">
        <v>216</v>
      </c>
      <c r="E34" t="s">
        <v>72</v>
      </c>
      <c r="G34" t="s">
        <v>160</v>
      </c>
      <c r="K34" s="4" t="s">
        <v>236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241</v>
      </c>
      <c r="B35" t="s">
        <v>72</v>
      </c>
      <c r="C35" t="s">
        <v>149</v>
      </c>
      <c r="D35" t="s">
        <v>216</v>
      </c>
      <c r="E35" t="s">
        <v>72</v>
      </c>
      <c r="G35" t="s">
        <v>160</v>
      </c>
      <c r="K35" s="4" t="s">
        <v>241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253</v>
      </c>
      <c r="B36" t="s">
        <v>73</v>
      </c>
      <c r="C36" t="s">
        <v>149</v>
      </c>
      <c r="D36" t="s">
        <v>216</v>
      </c>
      <c r="E36" t="s">
        <v>72</v>
      </c>
      <c r="G36" t="s">
        <v>160</v>
      </c>
      <c r="K36" s="4" t="s">
        <v>253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256</v>
      </c>
      <c r="B37" t="s">
        <v>69</v>
      </c>
      <c r="C37" t="s">
        <v>149</v>
      </c>
      <c r="D37" t="s">
        <v>216</v>
      </c>
      <c r="E37" t="s">
        <v>72</v>
      </c>
      <c r="G37" t="s">
        <v>160</v>
      </c>
      <c r="K37" s="4" t="s">
        <v>256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257</v>
      </c>
      <c r="B38" t="s">
        <v>69</v>
      </c>
      <c r="C38" t="s">
        <v>149</v>
      </c>
      <c r="D38" t="s">
        <v>216</v>
      </c>
      <c r="E38" t="s">
        <v>72</v>
      </c>
      <c r="G38" t="s">
        <v>160</v>
      </c>
      <c r="K38" s="4" t="s">
        <v>257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270</v>
      </c>
      <c r="B39" t="s">
        <v>72</v>
      </c>
      <c r="C39" t="s">
        <v>149</v>
      </c>
      <c r="D39" t="s">
        <v>216</v>
      </c>
      <c r="E39" t="s">
        <v>72</v>
      </c>
      <c r="G39" t="s">
        <v>160</v>
      </c>
      <c r="K39" s="4" t="s">
        <v>270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271</v>
      </c>
      <c r="B40" t="s">
        <v>72</v>
      </c>
      <c r="C40" t="s">
        <v>149</v>
      </c>
      <c r="D40" t="s">
        <v>216</v>
      </c>
      <c r="E40" t="s">
        <v>72</v>
      </c>
      <c r="G40" t="s">
        <v>160</v>
      </c>
      <c r="K40" s="4" t="s">
        <v>271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301</v>
      </c>
      <c r="B41" t="s">
        <v>72</v>
      </c>
      <c r="C41" t="s">
        <v>149</v>
      </c>
      <c r="D41" t="s">
        <v>216</v>
      </c>
      <c r="E41" t="s">
        <v>72</v>
      </c>
      <c r="G41" t="s">
        <v>160</v>
      </c>
      <c r="K41" s="4" t="s">
        <v>301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275</v>
      </c>
      <c r="B42" t="s">
        <v>72</v>
      </c>
      <c r="C42" t="s">
        <v>149</v>
      </c>
      <c r="D42" t="s">
        <v>216</v>
      </c>
      <c r="E42" t="s">
        <v>72</v>
      </c>
      <c r="G42" t="s">
        <v>160</v>
      </c>
      <c r="K42" s="4" t="s">
        <v>275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276</v>
      </c>
      <c r="B43" t="s">
        <v>72</v>
      </c>
      <c r="C43" t="s">
        <v>149</v>
      </c>
      <c r="D43" t="s">
        <v>216</v>
      </c>
      <c r="E43" t="s">
        <v>72</v>
      </c>
      <c r="G43" t="s">
        <v>160</v>
      </c>
      <c r="K43" s="4" t="s">
        <v>276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277</v>
      </c>
      <c r="B44" t="s">
        <v>72</v>
      </c>
      <c r="C44" t="s">
        <v>149</v>
      </c>
      <c r="D44" t="s">
        <v>216</v>
      </c>
      <c r="E44" t="s">
        <v>72</v>
      </c>
      <c r="G44" t="s">
        <v>160</v>
      </c>
      <c r="K44" s="4" t="s">
        <v>277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278</v>
      </c>
      <c r="B45" t="s">
        <v>72</v>
      </c>
      <c r="C45" t="s">
        <v>149</v>
      </c>
      <c r="D45" t="s">
        <v>216</v>
      </c>
      <c r="E45" t="s">
        <v>72</v>
      </c>
      <c r="G45" t="s">
        <v>160</v>
      </c>
      <c r="K45" s="4" t="s">
        <v>278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102</v>
      </c>
      <c r="B46" t="s">
        <v>72</v>
      </c>
      <c r="C46" t="s">
        <v>149</v>
      </c>
      <c r="D46" t="s">
        <v>216</v>
      </c>
      <c r="E46" t="s">
        <v>94</v>
      </c>
      <c r="G46" t="s">
        <v>160</v>
      </c>
      <c r="K46" s="4" t="s">
        <v>102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106</v>
      </c>
      <c r="B47" t="s">
        <v>72</v>
      </c>
      <c r="C47" t="s">
        <v>149</v>
      </c>
      <c r="D47" t="s">
        <v>216</v>
      </c>
      <c r="E47" t="s">
        <v>72</v>
      </c>
      <c r="G47" t="s">
        <v>90</v>
      </c>
      <c r="K47" s="4" t="s">
        <v>106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114</v>
      </c>
      <c r="B48" t="s">
        <v>72</v>
      </c>
      <c r="C48" t="s">
        <v>149</v>
      </c>
      <c r="D48" t="s">
        <v>216</v>
      </c>
      <c r="E48" t="s">
        <v>72</v>
      </c>
      <c r="G48" t="s">
        <v>160</v>
      </c>
      <c r="K48" s="4" t="s">
        <v>114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115</v>
      </c>
      <c r="B49" t="s">
        <v>72</v>
      </c>
      <c r="C49" t="s">
        <v>149</v>
      </c>
      <c r="D49" t="s">
        <v>216</v>
      </c>
      <c r="E49" t="s">
        <v>72</v>
      </c>
      <c r="G49" t="s">
        <v>160</v>
      </c>
      <c r="K49" s="4" t="s">
        <v>115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119</v>
      </c>
      <c r="B50" t="s">
        <v>72</v>
      </c>
      <c r="C50" t="s">
        <v>149</v>
      </c>
      <c r="D50" t="s">
        <v>216</v>
      </c>
      <c r="E50" t="s">
        <v>72</v>
      </c>
      <c r="G50" t="s">
        <v>160</v>
      </c>
      <c r="K50" s="4" t="s">
        <v>119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72</v>
      </c>
      <c r="C51" t="s">
        <v>149</v>
      </c>
      <c r="D51" t="s">
        <v>216</v>
      </c>
      <c r="E51" t="s">
        <v>72</v>
      </c>
      <c r="G51" t="s">
        <v>160</v>
      </c>
      <c r="K51" s="4"/>
    </row>
    <row r="52" spans="1:18" ht="12.75">
      <c r="A52" s="4" t="s">
        <v>312</v>
      </c>
      <c r="B52" t="s">
        <v>72</v>
      </c>
      <c r="C52" t="s">
        <v>149</v>
      </c>
      <c r="D52" t="s">
        <v>216</v>
      </c>
      <c r="E52" t="s">
        <v>72</v>
      </c>
      <c r="G52" t="s">
        <v>160</v>
      </c>
      <c r="K52" s="4" t="s">
        <v>312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223</v>
      </c>
      <c r="B53" t="s">
        <v>72</v>
      </c>
      <c r="C53" t="s">
        <v>149</v>
      </c>
      <c r="D53" t="s">
        <v>216</v>
      </c>
      <c r="E53" t="s">
        <v>72</v>
      </c>
      <c r="G53" t="s">
        <v>160</v>
      </c>
      <c r="K53" s="4" t="s">
        <v>223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211</v>
      </c>
      <c r="B54" t="s">
        <v>74</v>
      </c>
      <c r="C54" t="s">
        <v>149</v>
      </c>
      <c r="D54" t="s">
        <v>216</v>
      </c>
      <c r="E54" t="s">
        <v>72</v>
      </c>
      <c r="G54" t="s">
        <v>160</v>
      </c>
      <c r="K54" s="4" t="s">
        <v>211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217</v>
      </c>
      <c r="B55" t="s">
        <v>72</v>
      </c>
      <c r="C55" t="s">
        <v>149</v>
      </c>
      <c r="D55" t="s">
        <v>83</v>
      </c>
      <c r="E55" t="s">
        <v>72</v>
      </c>
      <c r="G55" t="s">
        <v>160</v>
      </c>
      <c r="K55" s="4" t="s">
        <v>217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224</v>
      </c>
      <c r="B56" t="s">
        <v>72</v>
      </c>
      <c r="C56" t="s">
        <v>149</v>
      </c>
      <c r="D56" t="s">
        <v>216</v>
      </c>
      <c r="E56" t="s">
        <v>72</v>
      </c>
      <c r="G56" t="s">
        <v>90</v>
      </c>
      <c r="K56" s="4" t="s">
        <v>224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454</v>
      </c>
      <c r="B57" t="s">
        <v>72</v>
      </c>
      <c r="C57" t="s">
        <v>149</v>
      </c>
      <c r="D57" t="s">
        <v>216</v>
      </c>
      <c r="E57" t="s">
        <v>72</v>
      </c>
      <c r="G57" t="s">
        <v>160</v>
      </c>
      <c r="K57" s="4" t="s">
        <v>454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222</v>
      </c>
      <c r="B58" t="s">
        <v>75</v>
      </c>
      <c r="C58" t="s">
        <v>149</v>
      </c>
      <c r="D58" t="s">
        <v>216</v>
      </c>
      <c r="E58" t="s">
        <v>72</v>
      </c>
      <c r="G58" t="s">
        <v>160</v>
      </c>
      <c r="K58" s="4" t="s">
        <v>222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331</v>
      </c>
      <c r="B59" t="s">
        <v>72</v>
      </c>
      <c r="C59" t="s">
        <v>149</v>
      </c>
      <c r="D59" t="s">
        <v>216</v>
      </c>
      <c r="E59" t="s">
        <v>72</v>
      </c>
      <c r="G59" t="s">
        <v>160</v>
      </c>
      <c r="K59" s="4" t="s">
        <v>331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227</v>
      </c>
      <c r="B60" t="s">
        <v>72</v>
      </c>
      <c r="C60" t="s">
        <v>149</v>
      </c>
      <c r="D60" t="s">
        <v>216</v>
      </c>
      <c r="E60" t="s">
        <v>72</v>
      </c>
      <c r="G60" t="s">
        <v>160</v>
      </c>
      <c r="K60" s="4" t="s">
        <v>227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228</v>
      </c>
      <c r="B61" t="s">
        <v>72</v>
      </c>
      <c r="C61" t="s">
        <v>149</v>
      </c>
      <c r="D61" t="s">
        <v>216</v>
      </c>
      <c r="E61" t="s">
        <v>72</v>
      </c>
      <c r="G61" t="s">
        <v>160</v>
      </c>
      <c r="K61" s="4" t="s">
        <v>228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229</v>
      </c>
      <c r="B62" t="s">
        <v>72</v>
      </c>
      <c r="C62" t="s">
        <v>149</v>
      </c>
      <c r="D62" t="s">
        <v>216</v>
      </c>
      <c r="E62" t="s">
        <v>285</v>
      </c>
      <c r="G62" t="s">
        <v>160</v>
      </c>
      <c r="K62" s="4" t="s">
        <v>229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127</v>
      </c>
      <c r="B63" t="s">
        <v>72</v>
      </c>
      <c r="C63" t="s">
        <v>149</v>
      </c>
      <c r="D63" t="s">
        <v>216</v>
      </c>
      <c r="E63" t="s">
        <v>72</v>
      </c>
      <c r="G63" t="s">
        <v>160</v>
      </c>
      <c r="K63" s="4" t="s">
        <v>127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233</v>
      </c>
      <c r="B64" t="s">
        <v>72</v>
      </c>
      <c r="C64" t="s">
        <v>149</v>
      </c>
      <c r="D64" t="s">
        <v>216</v>
      </c>
      <c r="E64" t="s">
        <v>285</v>
      </c>
      <c r="G64" t="s">
        <v>160</v>
      </c>
      <c r="K64" s="4" t="s">
        <v>233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234</v>
      </c>
      <c r="B65" t="s">
        <v>72</v>
      </c>
      <c r="C65" t="s">
        <v>149</v>
      </c>
      <c r="D65" t="s">
        <v>216</v>
      </c>
      <c r="E65" t="s">
        <v>285</v>
      </c>
      <c r="G65" t="s">
        <v>160</v>
      </c>
      <c r="K65" s="4" t="s">
        <v>234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243</v>
      </c>
      <c r="B66" t="s">
        <v>72</v>
      </c>
      <c r="C66" t="s">
        <v>149</v>
      </c>
      <c r="D66" t="s">
        <v>216</v>
      </c>
      <c r="E66" t="s">
        <v>72</v>
      </c>
      <c r="G66" t="s">
        <v>160</v>
      </c>
      <c r="K66" s="4" t="s">
        <v>243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267</v>
      </c>
      <c r="B67" t="s">
        <v>72</v>
      </c>
      <c r="C67" t="s">
        <v>149</v>
      </c>
      <c r="D67" t="s">
        <v>216</v>
      </c>
      <c r="E67" t="s">
        <v>72</v>
      </c>
      <c r="G67" t="s">
        <v>160</v>
      </c>
      <c r="K67" s="4" t="s">
        <v>267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279</v>
      </c>
      <c r="B68" t="s">
        <v>72</v>
      </c>
      <c r="C68" t="s">
        <v>149</v>
      </c>
      <c r="D68" t="s">
        <v>216</v>
      </c>
      <c r="E68" t="s">
        <v>72</v>
      </c>
      <c r="G68" t="s">
        <v>160</v>
      </c>
      <c r="K68" s="4" t="s">
        <v>279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280</v>
      </c>
      <c r="B69" t="s">
        <v>72</v>
      </c>
      <c r="C69" t="s">
        <v>149</v>
      </c>
      <c r="D69" t="s">
        <v>216</v>
      </c>
      <c r="E69" t="s">
        <v>72</v>
      </c>
      <c r="G69" t="s">
        <v>160</v>
      </c>
      <c r="K69" s="4" t="s">
        <v>280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105</v>
      </c>
      <c r="B70" t="s">
        <v>72</v>
      </c>
      <c r="C70" t="s">
        <v>149</v>
      </c>
      <c r="D70" t="s">
        <v>216</v>
      </c>
      <c r="E70" t="s">
        <v>72</v>
      </c>
      <c r="G70" t="s">
        <v>90</v>
      </c>
      <c r="K70" s="4" t="s">
        <v>105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2009-10-11T16:44:18Z</cp:lastPrinted>
  <dcterms:created xsi:type="dcterms:W3CDTF">2009-09-25T02:01:59Z</dcterms:created>
  <dcterms:modified xsi:type="dcterms:W3CDTF">2009-10-11T17:24:14Z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