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75" yWindow="44851" windowWidth="25320" windowHeight="15870" activeTab="2"/>
  </bookViews>
  <sheets>
    <sheet name="Monitoring Sites by Country" sheetId="1" r:id="rId1"/>
    <sheet name="Country Staton Params" sheetId="2" r:id="rId2"/>
    <sheet name="Overall Param usage" sheetId="3" r:id="rId3"/>
    <sheet name="Parameter list" sheetId="4" r:id="rId4"/>
    <sheet name="Ambient (update)" sheetId="5" r:id="rId5"/>
    <sheet name="Health (update)" sheetId="6" r:id="rId6"/>
    <sheet name="Todo" sheetId="7" r:id="rId7"/>
    <sheet name="Content type by Region" sheetId="8" r:id="rId8"/>
    <sheet name="Emission" sheetId="9" r:id="rId9"/>
    <sheet name="Health" sheetId="10" r:id="rId10"/>
    <sheet name="Aggr Conttyp by Reg - Ambient" sheetId="11" r:id="rId11"/>
  </sheets>
  <definedNames>
    <definedName name="_xlnm.Print_Area" localSheetId="3">'Parameter list'!$H$1:$I$20</definedName>
  </definedNames>
  <calcPr fullCalcOnLoad="1"/>
</workbook>
</file>

<file path=xl/sharedStrings.xml><?xml version="1.0" encoding="utf-8"?>
<sst xmlns="http://schemas.openxmlformats.org/spreadsheetml/2006/main" count="3999" uniqueCount="571">
  <si>
    <t>Asia, Southeast</t>
  </si>
  <si>
    <t>Asia, Non SE</t>
  </si>
  <si>
    <t>* Number of stations came from NO2  Sheet</t>
  </si>
  <si>
    <t>Global</t>
  </si>
  <si>
    <t>Stations per Person</t>
  </si>
  <si>
    <t>Metals-No PB</t>
  </si>
  <si>
    <t>Metals-NoPb</t>
  </si>
  <si>
    <t>Dust Dep.</t>
  </si>
  <si>
    <t>Models</t>
  </si>
  <si>
    <t>need classification</t>
  </si>
  <si>
    <t>No Measurements - Just Needs</t>
  </si>
  <si>
    <t>Important</t>
  </si>
  <si>
    <t>IMPT for Europe</t>
  </si>
  <si>
    <t>Important - Consensus</t>
  </si>
  <si>
    <t>IMPT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</si>
  <si>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</si>
  <si>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</si>
  <si>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</si>
  <si>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</si>
  <si>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</si>
  <si>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</si>
  <si>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Kyrgyzstan</t>
  </si>
  <si>
    <t>Tajikistan</t>
  </si>
  <si>
    <t>Turkmenistan</t>
  </si>
  <si>
    <t>Uzbekistan</t>
  </si>
  <si>
    <t>Kazakhstan</t>
  </si>
  <si>
    <t>Armenia</t>
  </si>
  <si>
    <t>Afghanistan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</si>
  <si>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</si>
  <si>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</si>
  <si>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</si>
  <si>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</si>
  <si>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</si>
  <si>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</si>
  <si>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</si>
  <si>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</si>
  <si>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</si>
  <si>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</si>
  <si>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</si>
  <si>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</si>
  <si>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</si>
  <si>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</si>
  <si>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</si>
  <si>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</si>
  <si>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</si>
  <si>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</si>
  <si>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</si>
  <si>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</si>
  <si>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</si>
  <si>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</si>
  <si>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</si>
  <si>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</si>
  <si>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</si>
  <si>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</si>
  <si>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</si>
  <si>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</si>
  <si>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</si>
  <si>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</si>
  <si>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</si>
  <si>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</si>
  <si>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</si>
  <si>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</si>
  <si>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</si>
  <si>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</si>
  <si>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</si>
  <si>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</si>
  <si>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</si>
  <si>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</si>
  <si>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12. Reclassify the document types - International report, Regional Report, National Report … (see wiki doc type)</t>
  </si>
  <si>
    <t>Status</t>
  </si>
  <si>
    <t>todo</t>
  </si>
  <si>
    <t># of Observation Category</t>
  </si>
  <si>
    <t># of Needs Category</t>
  </si>
  <si>
    <t>Carbonaceous</t>
  </si>
  <si>
    <t>NO3-</t>
  </si>
  <si>
    <t>Y?</t>
  </si>
  <si>
    <t>Weather</t>
  </si>
  <si>
    <t>Priority needs</t>
  </si>
  <si>
    <t xml:space="preserve">Y </t>
  </si>
  <si>
    <t>Parameter</t>
  </si>
  <si>
    <t># of Docs</t>
  </si>
  <si>
    <t>delete</t>
  </si>
  <si>
    <t>* Check which of aerosols categories it will fit</t>
  </si>
  <si>
    <t>Pb</t>
  </si>
  <si>
    <t>PM2.5 Chemical Composition</t>
  </si>
  <si>
    <t>(don't show)</t>
  </si>
  <si>
    <t xml:space="preserve">move to VOC </t>
  </si>
  <si>
    <t>Lead</t>
  </si>
  <si>
    <t>Trimmed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</si>
  <si>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</si>
  <si>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</si>
  <si>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</si>
  <si>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</si>
  <si>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</si>
  <si>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</si>
  <si>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</si>
  <si>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</si>
  <si>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>Liberia</t>
  </si>
  <si>
    <t>Mauritania</t>
  </si>
  <si>
    <t>Lesotho</t>
  </si>
  <si>
    <t>Namibia</t>
  </si>
  <si>
    <t>Gambia</t>
  </si>
  <si>
    <t>Guinea-Bissau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</si>
  <si>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</si>
  <si>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</si>
  <si>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</si>
  <si>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</si>
  <si>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</si>
  <si>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</si>
  <si>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</si>
  <si>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</si>
  <si>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</si>
  <si>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</si>
  <si>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</si>
  <si>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</si>
  <si>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</si>
  <si>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</si>
  <si>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</si>
  <si>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</si>
  <si>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</si>
  <si>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</si>
  <si>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</si>
  <si>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</si>
  <si>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</si>
  <si>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</si>
  <si>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</si>
  <si>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</si>
  <si>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</si>
  <si>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</si>
  <si>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</si>
  <si>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</si>
  <si>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</si>
  <si>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</si>
  <si>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</si>
  <si>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</si>
  <si>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</si>
  <si>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</si>
  <si>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</si>
  <si>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</si>
  <si>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</si>
  <si>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</si>
  <si>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</si>
  <si>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</si>
  <si>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</si>
  <si>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</si>
  <si>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</si>
  <si>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Coverage</t>
  </si>
  <si>
    <t>NOx</t>
  </si>
  <si>
    <t>PAH4</t>
  </si>
  <si>
    <t>West Asia</t>
  </si>
  <si>
    <t>AFRICA</t>
  </si>
  <si>
    <t>Station per million People</t>
  </si>
  <si>
    <t>Oceania/Pacific</t>
  </si>
  <si>
    <t>Russia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</si>
  <si>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</si>
  <si>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</si>
  <si>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</si>
  <si>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</si>
  <si>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</si>
  <si>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</si>
  <si>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</si>
  <si>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</si>
  <si>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</si>
  <si>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</si>
  <si>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</si>
  <si>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</si>
  <si>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</si>
  <si>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</si>
  <si>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</si>
  <si>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</si>
  <si>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</si>
  <si>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</si>
  <si>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HNO3</t>
  </si>
  <si>
    <t>NH3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</si>
  <si>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</si>
  <si>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</si>
  <si>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</si>
  <si>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</si>
  <si>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</si>
  <si>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</si>
  <si>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</si>
  <si>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</si>
  <si>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</si>
  <si>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</si>
  <si>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</si>
  <si>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</si>
  <si>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</si>
  <si>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</si>
  <si>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</si>
  <si>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</si>
  <si>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</si>
  <si>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</si>
  <si>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</si>
  <si>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</si>
  <si>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</si>
  <si>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</si>
  <si>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</si>
  <si>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</si>
  <si>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</si>
  <si>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</si>
  <si>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</si>
  <si>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</si>
  <si>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</si>
  <si>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</si>
  <si>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</si>
  <si>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</si>
  <si>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</si>
  <si>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</si>
  <si>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</si>
  <si>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</si>
  <si>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</si>
  <si>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</si>
  <si>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</si>
  <si>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</si>
  <si>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</si>
  <si>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</si>
  <si>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</si>
  <si>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</si>
  <si>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</si>
  <si>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</si>
  <si>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</si>
  <si>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</si>
  <si>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</si>
  <si>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</si>
  <si>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</si>
  <si>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</si>
  <si>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</si>
  <si>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</si>
  <si>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</si>
  <si>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</si>
  <si>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</si>
  <si>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</si>
  <si>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</si>
  <si>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</si>
  <si>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</si>
  <si>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</si>
  <si>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</si>
  <si>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</si>
  <si>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</si>
  <si>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</si>
  <si>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</si>
  <si>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</si>
  <si>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</si>
  <si>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</si>
  <si>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>Mauritius</t>
  </si>
  <si>
    <t>Swaziland</t>
  </si>
  <si>
    <t>Comoros</t>
  </si>
  <si>
    <t>RéunionFR</t>
  </si>
  <si>
    <t>Gabon</t>
  </si>
  <si>
    <t>Equatorial Guinea</t>
  </si>
  <si>
    <t>Djibouti</t>
  </si>
  <si>
    <t>Cape Verde</t>
  </si>
  <si>
    <t>Madeira IS PO</t>
  </si>
  <si>
    <t>MayotteFR</t>
  </si>
  <si>
    <t>presentation</t>
  </si>
  <si>
    <t>int</t>
  </si>
  <si>
    <t>Report</t>
  </si>
  <si>
    <t>Asia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</si>
  <si>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</si>
  <si>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</si>
  <si>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</si>
  <si>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</si>
  <si>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</si>
  <si>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</si>
  <si>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</si>
  <si>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</si>
  <si>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</si>
  <si>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</si>
  <si>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</si>
  <si>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</si>
  <si>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</si>
  <si>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</si>
  <si>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</si>
  <si>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</si>
  <si>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</si>
  <si>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</si>
  <si>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</si>
  <si>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</si>
  <si>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</si>
  <si>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</si>
  <si>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</si>
  <si>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</si>
  <si>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</si>
  <si>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</si>
  <si>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</si>
  <si>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</si>
  <si>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</si>
  <si>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</si>
  <si>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</si>
  <si>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</si>
  <si>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</si>
  <si>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</si>
  <si>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</si>
  <si>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</si>
  <si>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</si>
  <si>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</si>
  <si>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</si>
  <si>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</si>
  <si>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</si>
  <si>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</si>
  <si>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</si>
  <si>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</si>
  <si>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</si>
  <si>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</si>
  <si>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</si>
  <si>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</si>
  <si>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</si>
  <si>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</si>
  <si>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</si>
  <si>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</si>
  <si>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</si>
  <si>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</si>
  <si>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</si>
  <si>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</si>
  <si>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</si>
  <si>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</si>
  <si>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</si>
  <si>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</si>
  <si>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</si>
  <si>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</si>
  <si>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</si>
  <si>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</si>
  <si>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</si>
  <si>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</si>
  <si>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</si>
  <si>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</si>
  <si>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</si>
  <si>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</si>
  <si>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</si>
  <si>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</si>
  <si>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</si>
  <si>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</si>
  <si>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</si>
  <si>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</si>
  <si>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</si>
  <si>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</si>
  <si>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</si>
  <si>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</si>
  <si>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</si>
  <si>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</si>
  <si>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</si>
  <si>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</si>
  <si>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</si>
  <si>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</si>
  <si>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</si>
  <si>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>Health Effects of transport-related air pollution</t>
  </si>
  <si>
    <t>CO</t>
  </si>
  <si>
    <t>Long-term effects of traffic related air pollution on mortality</t>
  </si>
  <si>
    <t>EMEP Monitoring Strategy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</si>
  <si>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</si>
  <si>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</si>
  <si>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</si>
  <si>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</si>
  <si>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</si>
  <si>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</si>
  <si>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</si>
  <si>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</si>
  <si>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</si>
  <si>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</si>
  <si>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</si>
  <si>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</si>
  <si>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</si>
  <si>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</si>
  <si>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</si>
  <si>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</si>
  <si>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</si>
  <si>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</si>
  <si>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</si>
  <si>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</si>
  <si>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</si>
  <si>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</si>
  <si>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</si>
  <si>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</si>
  <si>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</si>
  <si>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</si>
  <si>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</si>
  <si>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</si>
  <si>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</si>
  <si>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</si>
  <si>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</si>
  <si>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</si>
  <si>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</si>
  <si>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</si>
  <si>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</si>
  <si>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</si>
  <si>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</si>
  <si>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</si>
  <si>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</si>
  <si>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</si>
  <si>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</si>
  <si>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</si>
  <si>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</si>
  <si>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</si>
  <si>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</si>
  <si>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</si>
  <si>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</si>
  <si>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</si>
  <si>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</si>
  <si>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</si>
  <si>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</si>
  <si>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</si>
  <si>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</si>
  <si>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</si>
  <si>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</si>
  <si>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</si>
  <si>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</si>
  <si>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</si>
  <si>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</si>
  <si>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</si>
  <si>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</si>
  <si>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</si>
  <si>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</si>
  <si>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</si>
  <si>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</si>
  <si>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</si>
  <si>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</si>
  <si>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</si>
  <si>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</si>
  <si>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</si>
  <si>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</si>
  <si>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</si>
  <si>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</si>
  <si>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</si>
  <si>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</si>
  <si>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</si>
  <si>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</si>
  <si>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</si>
  <si>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</si>
  <si>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</si>
  <si>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</si>
  <si>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</si>
  <si>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</si>
  <si>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</si>
  <si>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</si>
  <si>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</si>
  <si>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</si>
  <si>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</si>
  <si>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</si>
  <si>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</si>
  <si>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</si>
  <si>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Type </t>
  </si>
  <si>
    <t>Region</t>
  </si>
  <si>
    <t>paper</t>
  </si>
  <si>
    <t>report</t>
  </si>
  <si>
    <t>Int</t>
  </si>
  <si>
    <t>europe</t>
  </si>
  <si>
    <t>N. America</t>
  </si>
  <si>
    <t xml:space="preserve"> 13 33 34  10</t>
  </si>
  <si>
    <t xml:space="preserve">  33  11 </t>
  </si>
  <si>
    <t>2     10</t>
  </si>
  <si>
    <t>Monitoring Ambient AQ for Health Impact Assessment (WHO)</t>
  </si>
  <si>
    <t xml:space="preserve">   34  </t>
  </si>
  <si>
    <t xml:space="preserve">    11 </t>
  </si>
  <si>
    <t xml:space="preserve">     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</si>
  <si>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</si>
  <si>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</si>
  <si>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</si>
  <si>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</si>
  <si>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</si>
  <si>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</si>
  <si>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</si>
  <si>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</si>
  <si>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</si>
  <si>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</si>
  <si>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</si>
  <si>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</si>
  <si>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</si>
  <si>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</si>
  <si>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</si>
  <si>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</si>
  <si>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</si>
  <si>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</si>
  <si>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</si>
  <si>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</si>
  <si>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</si>
  <si>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</si>
  <si>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</si>
  <si>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</si>
  <si>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</si>
  <si>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</si>
  <si>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</si>
  <si>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</si>
  <si>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</si>
  <si>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</si>
  <si>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</si>
  <si>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</si>
  <si>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</si>
  <si>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</si>
  <si>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</si>
  <si>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</si>
  <si>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</si>
  <si>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</si>
  <si>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</si>
  <si>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</si>
  <si>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</si>
  <si>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</si>
  <si>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</si>
  <si>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</si>
  <si>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</si>
  <si>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</si>
  <si>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</si>
  <si>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</si>
  <si>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</si>
  <si>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</si>
  <si>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</si>
  <si>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</si>
  <si>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</si>
  <si>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</si>
  <si>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</si>
  <si>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</si>
  <si>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</si>
  <si>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</si>
  <si>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</si>
  <si>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</si>
  <si>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</si>
  <si>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</si>
  <si>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</si>
  <si>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</si>
  <si>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</si>
  <si>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</si>
  <si>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</si>
  <si>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</si>
  <si>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</si>
  <si>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</si>
  <si>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</si>
  <si>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</si>
  <si>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</si>
  <si>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</si>
  <si>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</si>
  <si>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</si>
  <si>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</si>
  <si>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</si>
  <si>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</si>
  <si>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</si>
  <si>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</si>
  <si>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</si>
  <si>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</si>
  <si>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</si>
  <si>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</si>
  <si>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</si>
  <si>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</si>
  <si>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</si>
  <si>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</si>
  <si>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</si>
  <si>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</si>
  <si>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</si>
  <si>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>NH4</t>
  </si>
  <si>
    <t>Interntional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</si>
  <si>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</si>
  <si>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</si>
  <si>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</si>
  <si>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</si>
  <si>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</si>
  <si>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HC</t>
  </si>
  <si>
    <t>soot</t>
  </si>
  <si>
    <t>Macao</t>
  </si>
  <si>
    <t>SouthEast Asia</t>
  </si>
  <si>
    <t>Haze</t>
  </si>
  <si>
    <t>F,  B[a]P</t>
  </si>
  <si>
    <t>H2S</t>
  </si>
  <si>
    <t>Europe (changed from International)</t>
  </si>
  <si>
    <t>Air Pollution and Public Health Guidance doc for risk managers</t>
  </si>
  <si>
    <t>HF, h2S, SO4, heavy metals</t>
  </si>
  <si>
    <t>Global review The aim of this collection of articles is to provide 'policy-relevant' information on air pollution and human health to technical and political decision makers in developing countries.</t>
  </si>
  <si>
    <t>chain of accountability shows AQ Subareas</t>
  </si>
  <si>
    <t>International (Moved from N. America)</t>
  </si>
  <si>
    <t>Recommendations for U.S. to improve global system</t>
  </si>
  <si>
    <t xml:space="preserve">Recommendations for what's missing, gaps </t>
  </si>
  <si>
    <t>Brings up that after AQ issues are resolved, monitoring can be decreased</t>
  </si>
  <si>
    <t>Better Coverage (SPACE/TIME) Priority needs</t>
  </si>
  <si>
    <t>Recommendations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</si>
</sst>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"/>
  </numFmts>
  <fonts count="66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0.5"/>
      <name val="Verdana"/>
      <family val="0"/>
    </font>
    <font>
      <sz val="19.5"/>
      <name val="Arial"/>
      <family val="2"/>
    </font>
    <font>
      <b/>
      <sz val="10"/>
      <name val="Times New Roman"/>
      <family val="0"/>
    </font>
    <font>
      <sz val="11.25"/>
      <name val="Arial"/>
      <family val="0"/>
    </font>
    <font>
      <b/>
      <sz val="11.25"/>
      <name val="Arial"/>
      <family val="0"/>
    </font>
    <font>
      <sz val="10.7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11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  <font>
      <sz val="9.25"/>
      <name val="Arial"/>
      <family val="0"/>
    </font>
    <font>
      <sz val="9.5"/>
      <name val="Arial"/>
      <family val="0"/>
    </font>
    <font>
      <sz val="12"/>
      <name val="Verdana"/>
      <family val="0"/>
    </font>
    <font>
      <sz val="19.5"/>
      <name val="Verdana"/>
      <family val="0"/>
    </font>
    <font>
      <b/>
      <sz val="23.25"/>
      <name val="Verdana"/>
      <family val="0"/>
    </font>
    <font>
      <b/>
      <sz val="19.5"/>
      <name val="Verdana"/>
      <family val="0"/>
    </font>
    <font>
      <sz val="11.25"/>
      <name val="Verdana"/>
      <family val="0"/>
    </font>
    <font>
      <b/>
      <sz val="12"/>
      <name val="Verdana"/>
      <family val="0"/>
    </font>
    <font>
      <b/>
      <sz val="11.25"/>
      <name val="Verdana"/>
      <family val="0"/>
    </font>
    <font>
      <sz val="8.5"/>
      <name val="Verdana"/>
      <family val="0"/>
    </font>
    <font>
      <sz val="10.75"/>
      <name val="Verdana"/>
      <family val="0"/>
    </font>
    <font>
      <b/>
      <sz val="10.75"/>
      <name val="Verdana"/>
      <family val="0"/>
    </font>
    <font>
      <sz val="15"/>
      <name val="Verdana"/>
      <family val="0"/>
    </font>
    <font>
      <b/>
      <sz val="16.75"/>
      <name val="Verdana"/>
      <family val="0"/>
    </font>
    <font>
      <sz val="5.25"/>
      <name val="Verdana"/>
      <family val="0"/>
    </font>
    <font>
      <b/>
      <sz val="18"/>
      <name val="Verdana"/>
      <family val="0"/>
    </font>
    <font>
      <sz val="16"/>
      <name val="Verdana"/>
      <family val="0"/>
    </font>
    <font>
      <b/>
      <sz val="17.75"/>
      <name val="Verdana"/>
      <family val="0"/>
    </font>
    <font>
      <sz val="15.75"/>
      <name val="Verdana"/>
      <family val="0"/>
    </font>
    <font>
      <b/>
      <sz val="16"/>
      <name val="Verdana"/>
      <family val="0"/>
    </font>
    <font>
      <sz val="5"/>
      <name val="Verdana"/>
      <family val="0"/>
    </font>
    <font>
      <sz val="14.25"/>
      <name val="Verdana"/>
      <family val="0"/>
    </font>
    <font>
      <b/>
      <sz val="14.75"/>
      <name val="Verdana"/>
      <family val="0"/>
    </font>
    <font>
      <sz val="4.25"/>
      <name val="Verdana"/>
      <family val="0"/>
    </font>
    <font>
      <sz val="13"/>
      <name val="Verdana"/>
      <family val="0"/>
    </font>
    <font>
      <b/>
      <sz val="17.5"/>
      <name val="Verdana"/>
      <family val="0"/>
    </font>
    <font>
      <sz val="15.5"/>
      <name val="Verdana"/>
      <family val="0"/>
    </font>
    <font>
      <sz val="8"/>
      <name val="Verdana"/>
      <family val="0"/>
    </font>
    <font>
      <sz val="10.5"/>
      <name val="Verdana"/>
      <family val="0"/>
    </font>
    <font>
      <sz val="14.75"/>
      <name val="Verdana"/>
      <family val="0"/>
    </font>
    <font>
      <b/>
      <sz val="8.75"/>
      <name val="Verdana"/>
      <family val="0"/>
    </font>
    <font>
      <sz val="10"/>
      <name val="Verdana"/>
      <family val="0"/>
    </font>
    <font>
      <sz val="9.25"/>
      <name val="Verdana"/>
      <family val="0"/>
    </font>
    <font>
      <sz val="5.75"/>
      <name val="Verdana"/>
      <family val="0"/>
    </font>
    <font>
      <b/>
      <sz val="14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20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2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21" applyFont="1" applyBorder="1">
      <alignment/>
      <protection/>
    </xf>
    <xf numFmtId="0" fontId="9" fillId="0" borderId="0" xfId="0" applyFont="1" applyBorder="1" applyAlignment="1">
      <alignment/>
    </xf>
    <xf numFmtId="0" fontId="0" fillId="0" borderId="0" xfId="21" applyFont="1" applyBorder="1" applyAlignment="1">
      <alignment horizontal="left"/>
      <protection/>
    </xf>
    <xf numFmtId="3" fontId="13" fillId="0" borderId="0" xfId="21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3" fontId="14" fillId="0" borderId="0" xfId="21" applyNumberFormat="1" applyFont="1" applyBorder="1" applyAlignment="1">
      <alignment horizontal="right"/>
      <protection/>
    </xf>
    <xf numFmtId="3" fontId="14" fillId="0" borderId="0" xfId="0" applyNumberFormat="1" applyFont="1" applyBorder="1" applyAlignment="1">
      <alignment horizontal="right"/>
    </xf>
    <xf numFmtId="3" fontId="0" fillId="0" borderId="0" xfId="21" applyNumberFormat="1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61" fillId="0" borderId="0" xfId="21" applyFont="1" applyBorder="1">
      <alignment/>
      <protection/>
    </xf>
    <xf numFmtId="3" fontId="61" fillId="0" borderId="0" xfId="21" applyNumberFormat="1" applyFont="1" applyBorder="1">
      <alignment/>
      <protection/>
    </xf>
    <xf numFmtId="0" fontId="61" fillId="0" borderId="0" xfId="21" applyFont="1" applyBorder="1" applyAlignment="1">
      <alignment horizontal="left"/>
      <protection/>
    </xf>
    <xf numFmtId="0" fontId="61" fillId="0" borderId="0" xfId="0" applyFont="1" applyBorder="1" applyAlignment="1">
      <alignment/>
    </xf>
    <xf numFmtId="3" fontId="61" fillId="0" borderId="0" xfId="0" applyNumberFormat="1" applyFont="1" applyBorder="1" applyAlignment="1">
      <alignment/>
    </xf>
    <xf numFmtId="3" fontId="2" fillId="0" borderId="0" xfId="21" applyNumberFormat="1" applyBorder="1">
      <alignment/>
      <protection/>
    </xf>
    <xf numFmtId="185" fontId="21" fillId="0" borderId="0" xfId="21" applyNumberFormat="1" applyFont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65"/>
          <c:w val="0.937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>
                <c:ptCount val="7"/>
                <c:pt idx="0">
                  <c:v>West Asia</c:v>
                </c:pt>
                <c:pt idx="1">
                  <c:v>Africa</c:v>
                </c:pt>
                <c:pt idx="2">
                  <c:v>East Asia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  <c:pt idx="6">
                  <c:v>Oceania/Pacific</c:v>
                </c:pt>
              </c:strCache>
            </c:strRef>
          </c:cat>
          <c:val>
            <c:numRef>
              <c:f>'Monitoring Sites by Country'!$E$2:$E$8</c:f>
              <c:numCache>
                <c:ptCount val="7"/>
                <c:pt idx="0">
                  <c:v>0.16092243134838216</c:v>
                </c:pt>
                <c:pt idx="1">
                  <c:v>0.4244782677293377</c:v>
                </c:pt>
                <c:pt idx="2">
                  <c:v>0.9863408121157002</c:v>
                </c:pt>
                <c:pt idx="3">
                  <c:v>4.610368813225982</c:v>
                </c:pt>
                <c:pt idx="4">
                  <c:v>8.729331730749667</c:v>
                </c:pt>
              </c:numCache>
            </c:numRef>
          </c:val>
        </c:ser>
        <c:axId val="56680114"/>
        <c:axId val="40358979"/>
      </c:bar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8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425"/>
          <c:w val="0.94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usage'!$V$1:$BG$1</c:f>
              <c:strCache>
                <c:ptCount val="3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NH3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  <c:pt idx="17">
                  <c:v>Weather</c:v>
                </c:pt>
                <c:pt idx="18">
                  <c:v>RH</c:v>
                </c:pt>
                <c:pt idx="19">
                  <c:v>T </c:v>
                </c:pt>
                <c:pt idx="20">
                  <c:v>Precipitation</c:v>
                </c:pt>
                <c:pt idx="21">
                  <c:v>Wind Speed</c:v>
                </c:pt>
                <c:pt idx="22">
                  <c:v>Clouds</c:v>
                </c:pt>
                <c:pt idx="23">
                  <c:v>Demographic</c:v>
                </c:pt>
                <c:pt idx="24">
                  <c:v>Topography</c:v>
                </c:pt>
                <c:pt idx="25">
                  <c:v>PBL</c:v>
                </c:pt>
                <c:pt idx="26">
                  <c:v>Pressure</c:v>
                </c:pt>
                <c:pt idx="27">
                  <c:v>Surface rough</c:v>
                </c:pt>
                <c:pt idx="28">
                  <c:v>Albedo</c:v>
                </c:pt>
                <c:pt idx="29">
                  <c:v>Economics</c:v>
                </c:pt>
                <c:pt idx="30">
                  <c:v>Photosynthetic activity</c:v>
                </c:pt>
                <c:pt idx="31">
                  <c:v>Leaf Area Index</c:v>
                </c:pt>
                <c:pt idx="32">
                  <c:v>Solar Radiation</c:v>
                </c:pt>
                <c:pt idx="33">
                  <c:v>Land use(rural)</c:v>
                </c:pt>
                <c:pt idx="34">
                  <c:v>Soil moisture</c:v>
                </c:pt>
                <c:pt idx="35">
                  <c:v>Land Cover</c:v>
                </c:pt>
                <c:pt idx="36">
                  <c:v>Turbulence Params</c:v>
                </c:pt>
              </c:strCache>
            </c:strRef>
          </c:cat>
          <c:val>
            <c:numRef>
              <c:f>'Overall Param usage'!$V$62:$BF$62</c:f>
              <c:numCache>
                <c:ptCount val="37"/>
                <c:pt idx="0">
                  <c:v>23</c:v>
                </c:pt>
                <c:pt idx="1">
                  <c:v>22</c:v>
                </c:pt>
                <c:pt idx="2">
                  <c:v>9</c:v>
                </c:pt>
                <c:pt idx="3">
                  <c:v>17</c:v>
                </c:pt>
                <c:pt idx="4">
                  <c:v>21</c:v>
                </c:pt>
                <c:pt idx="5">
                  <c:v>7</c:v>
                </c:pt>
                <c:pt idx="6">
                  <c:v>20</c:v>
                </c:pt>
                <c:pt idx="7">
                  <c:v>15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031659"/>
        <c:crosses val="autoZero"/>
        <c:auto val="1"/>
        <c:lblOffset val="100"/>
        <c:tickLblSkip val="1"/>
        <c:noMultiLvlLbl val="0"/>
      </c:catAx>
      <c:valAx>
        <c:axId val="61031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2053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"/>
          <c:y val="0.93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Document Source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usage'!$C$77:$C$82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Interntional</c:v>
                </c:pt>
                <c:pt idx="4">
                  <c:v>N. America</c:v>
                </c:pt>
                <c:pt idx="5">
                  <c:v>S. America</c:v>
                </c:pt>
              </c:strCache>
            </c:strRef>
          </c:cat>
          <c:val>
            <c:numRef>
              <c:f>'Overall Param usage'!$E$77:$E$82</c:f>
              <c:numCache>
                <c:ptCount val="6"/>
                <c:pt idx="0">
                  <c:v>15</c:v>
                </c:pt>
                <c:pt idx="1">
                  <c:v>7</c:v>
                </c:pt>
                <c:pt idx="2">
                  <c:v>8</c:v>
                </c:pt>
                <c:pt idx="3">
                  <c:v>15</c:v>
                </c:pt>
                <c:pt idx="4">
                  <c:v>13</c:v>
                </c:pt>
                <c:pt idx="5">
                  <c:v>2</c:v>
                </c:pt>
              </c:numCache>
            </c:numRef>
          </c:val>
        </c:ser>
        <c:axId val="12414020"/>
        <c:axId val="44617317"/>
      </c:bar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14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Observation Category</a:t>
            </a:r>
          </a:p>
        </c:rich>
      </c:tx>
      <c:layout>
        <c:manualLayout>
          <c:xMode val="factor"/>
          <c:yMode val="factor"/>
          <c:x val="0.04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075"/>
          <c:w val="0.920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usage'!$F$1:$I$1</c:f>
              <c:strCache>
                <c:ptCount val="4"/>
                <c:pt idx="0">
                  <c:v>Emission</c:v>
                </c:pt>
                <c:pt idx="1">
                  <c:v>Transport</c:v>
                </c:pt>
                <c:pt idx="2">
                  <c:v>Ambient</c:v>
                </c:pt>
                <c:pt idx="3">
                  <c:v>Health</c:v>
                </c:pt>
              </c:strCache>
            </c:strRef>
          </c:cat>
          <c:val>
            <c:numRef>
              <c:f>'Overall Param usage'!$F$83:$I$83</c:f>
              <c:numCache>
                <c:ptCount val="4"/>
                <c:pt idx="0">
                  <c:v>6</c:v>
                </c:pt>
                <c:pt idx="1">
                  <c:v>4</c:v>
                </c:pt>
                <c:pt idx="2">
                  <c:v>22</c:v>
                </c:pt>
                <c:pt idx="3">
                  <c:v>9</c:v>
                </c:pt>
              </c:numCache>
            </c:numRef>
          </c:val>
        </c:ser>
        <c:axId val="66011534"/>
        <c:axId val="57232895"/>
      </c:bar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1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Observation Parameters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025"/>
          <c:w val="0.919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usage'!$V$1:$AM$1</c:f>
              <c:strCache>
                <c:ptCount val="18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NH3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  <c:pt idx="17">
                  <c:v>Weather</c:v>
                </c:pt>
              </c:strCache>
            </c:strRef>
          </c:cat>
          <c:val>
            <c:numRef>
              <c:f>'Overall Param usage'!$V$62:$AM$62</c:f>
              <c:numCache>
                <c:ptCount val="18"/>
                <c:pt idx="0">
                  <c:v>23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21</c:v>
                </c:pt>
                <c:pt idx="5">
                  <c:v>7</c:v>
                </c:pt>
                <c:pt idx="6">
                  <c:v>20</c:v>
                </c:pt>
                <c:pt idx="7">
                  <c:v>14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</c:ser>
        <c:axId val="45334008"/>
        <c:axId val="5352889"/>
      </c:bar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34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usage'!$V$77:$AD$77</c:f>
              <c:numCache>
                <c:ptCount val="9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Asia
6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usage'!$V$78:$AD$78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usage'!$V$79:$AD$79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Pollutant Mix: International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usage'!$V$80:$AD$80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Pollutant Mix: N. America
15 Documents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29725"/>
          <c:w val="0.693"/>
          <c:h val="0.638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usage'!$V$81:$AD$81</c:f>
              <c:numCache>
                <c:ptCount val="9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usage'!$V$81:$AD$81</c:f>
              <c:numCache>
                <c:ptCount val="9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usage'!$V$79:$AD$79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Non-N. America
45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34675"/>
          <c:w val="0.552"/>
          <c:h val="0.558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usage'!$V$84:$AD$84</c:f>
              <c:numCache>
                <c:ptCount val="9"/>
                <c:pt idx="0">
                  <c:v>17</c:v>
                </c:pt>
                <c:pt idx="1">
                  <c:v>15</c:v>
                </c:pt>
                <c:pt idx="2">
                  <c:v>8</c:v>
                </c:pt>
                <c:pt idx="3">
                  <c:v>13</c:v>
                </c:pt>
                <c:pt idx="4">
                  <c:v>14</c:v>
                </c:pt>
                <c:pt idx="5">
                  <c:v>7</c:v>
                </c:pt>
                <c:pt idx="6">
                  <c:v>15</c:v>
                </c:pt>
                <c:pt idx="7">
                  <c:v>8</c:v>
                </c:pt>
                <c:pt idx="8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29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N. America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usage'!$V$81:$AD$81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</c:v>
                </c:pt>
                <c:pt idx="7">
                  <c:v>10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of Air Pollutant Measure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'Parameter list'!$B$1</c:f>
              <c:strCache>
                <c:ptCount val="1"/>
                <c:pt idx="0">
                  <c:v># of Docs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'Parameter list'!$A$2:$A$51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CO</c:v>
                </c:pt>
                <c:pt idx="4">
                  <c:v>PM2.5</c:v>
                </c:pt>
                <c:pt idx="5">
                  <c:v>Dust</c:v>
                </c:pt>
                <c:pt idx="6">
                  <c:v>PM2.5 Chemical Composition</c:v>
                </c:pt>
                <c:pt idx="7">
                  <c:v>Ultra fine</c:v>
                </c:pt>
                <c:pt idx="8">
                  <c:v>AOD</c:v>
                </c:pt>
                <c:pt idx="9">
                  <c:v>Carbonaceous</c:v>
                </c:pt>
                <c:pt idx="10">
                  <c:v>O3</c:v>
                </c:pt>
                <c:pt idx="11">
                  <c:v>NOx</c:v>
                </c:pt>
                <c:pt idx="12">
                  <c:v>Pb</c:v>
                </c:pt>
                <c:pt idx="13">
                  <c:v>VOC</c:v>
                </c:pt>
                <c:pt idx="14">
                  <c:v>Benzene</c:v>
                </c:pt>
                <c:pt idx="15">
                  <c:v>NH3</c:v>
                </c:pt>
                <c:pt idx="16">
                  <c:v>TSP</c:v>
                </c:pt>
                <c:pt idx="17">
                  <c:v>CH4</c:v>
                </c:pt>
                <c:pt idx="18">
                  <c:v>Aerosols</c:v>
                </c:pt>
                <c:pt idx="19">
                  <c:v>HNO3</c:v>
                </c:pt>
                <c:pt idx="20">
                  <c:v>POPs</c:v>
                </c:pt>
                <c:pt idx="21">
                  <c:v>CO2</c:v>
                </c:pt>
                <c:pt idx="22">
                  <c:v>HCHO</c:v>
                </c:pt>
                <c:pt idx="23">
                  <c:v>AQI</c:v>
                </c:pt>
                <c:pt idx="24">
                  <c:v>(PAH)Polycyclic Aromatic Hyd</c:v>
                </c:pt>
                <c:pt idx="25">
                  <c:v>Hydrocarbons</c:v>
                </c:pt>
                <c:pt idx="26">
                  <c:v>SO42-</c:v>
                </c:pt>
                <c:pt idx="27">
                  <c:v>NO3-</c:v>
                </c:pt>
                <c:pt idx="28">
                  <c:v>H202</c:v>
                </c:pt>
                <c:pt idx="29">
                  <c:v>Hg</c:v>
                </c:pt>
                <c:pt idx="30">
                  <c:v>Carbonyls </c:v>
                </c:pt>
                <c:pt idx="31">
                  <c:v>PAMs</c:v>
                </c:pt>
                <c:pt idx="32">
                  <c:v>Airtoxics</c:v>
                </c:pt>
                <c:pt idx="33">
                  <c:v>N2O</c:v>
                </c:pt>
                <c:pt idx="34">
                  <c:v>Cl-</c:v>
                </c:pt>
                <c:pt idx="35">
                  <c:v>S</c:v>
                </c:pt>
                <c:pt idx="36">
                  <c:v>Organic Comp</c:v>
                </c:pt>
                <c:pt idx="37">
                  <c:v>Dioxins</c:v>
                </c:pt>
                <c:pt idx="38">
                  <c:v>Turans</c:v>
                </c:pt>
                <c:pt idx="39">
                  <c:v>Aerosol Extinction Profile</c:v>
                </c:pt>
                <c:pt idx="40">
                  <c:v>Real Refractive Inex</c:v>
                </c:pt>
                <c:pt idx="41">
                  <c:v>Fire locations</c:v>
                </c:pt>
                <c:pt idx="42">
                  <c:v>Emission Invt</c:v>
                </c:pt>
                <c:pt idx="43">
                  <c:v>crustal elements</c:v>
                </c:pt>
                <c:pt idx="44">
                  <c:v>Mn</c:v>
                </c:pt>
                <c:pt idx="45">
                  <c:v>PAN</c:v>
                </c:pt>
                <c:pt idx="46">
                  <c:v>HCN</c:v>
                </c:pt>
                <c:pt idx="47">
                  <c:v>Acetylene</c:v>
                </c:pt>
                <c:pt idx="48">
                  <c:v>glyoxal</c:v>
                </c:pt>
                <c:pt idx="49">
                  <c:v>formic acid</c:v>
                </c:pt>
              </c:strCache>
            </c:strRef>
          </c:cat>
          <c:val>
            <c:numRef>
              <c:f>'Parameter list'!$B$2:$B$51</c:f>
              <c:numCache>
                <c:ptCount val="50"/>
                <c:pt idx="0">
                  <c:v>39</c:v>
                </c:pt>
                <c:pt idx="1">
                  <c:v>37</c:v>
                </c:pt>
                <c:pt idx="2">
                  <c:v>34</c:v>
                </c:pt>
                <c:pt idx="3">
                  <c:v>34</c:v>
                </c:pt>
                <c:pt idx="4">
                  <c:v>32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32</c:v>
                </c:pt>
                <c:pt idx="11">
                  <c:v>19</c:v>
                </c:pt>
                <c:pt idx="12">
                  <c:v>13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8176002"/>
        <c:axId val="30930835"/>
      </c:bar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30835"/>
        <c:crosses val="autoZero"/>
        <c:auto val="1"/>
        <c:lblOffset val="100"/>
        <c:tickLblSkip val="1"/>
        <c:noMultiLvlLbl val="0"/>
      </c:catAx>
      <c:valAx>
        <c:axId val="30930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7600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5"/>
          <c:w val="0.969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'Parameter list'!$I$1</c:f>
              <c:strCache>
                <c:ptCount val="1"/>
                <c:pt idx="0">
                  <c:v>Number of Documents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'Parameter list'!$H$2:$H$18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Carbonaceous</c:v>
                </c:pt>
                <c:pt idx="10">
                  <c:v>TSP</c:v>
                </c:pt>
                <c:pt idx="11">
                  <c:v>AOD</c:v>
                </c:pt>
                <c:pt idx="12">
                  <c:v>NH4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</c:strCache>
            </c:strRef>
          </c:cat>
          <c:val>
            <c:numRef>
              <c:f>'Parameter list'!$I$2:$I$18</c:f>
              <c:numCache>
                <c:ptCount val="17"/>
                <c:pt idx="0">
                  <c:v>31</c:v>
                </c:pt>
                <c:pt idx="1">
                  <c:v>28</c:v>
                </c:pt>
                <c:pt idx="2">
                  <c:v>14</c:v>
                </c:pt>
                <c:pt idx="3">
                  <c:v>25</c:v>
                </c:pt>
                <c:pt idx="4">
                  <c:v>29</c:v>
                </c:pt>
                <c:pt idx="5">
                  <c:v>13</c:v>
                </c:pt>
                <c:pt idx="6">
                  <c:v>26</c:v>
                </c:pt>
                <c:pt idx="7">
                  <c:v>20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axId val="9942060"/>
        <c:axId val="22369677"/>
      </c:bar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69677"/>
        <c:crosses val="autoZero"/>
        <c:auto val="1"/>
        <c:lblOffset val="100"/>
        <c:noMultiLvlLbl val="0"/>
      </c:catAx>
      <c:valAx>
        <c:axId val="22369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2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0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7725"/>
          <c:w val="0.934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(update)'!$M$17:$BJ$17</c:f>
              <c:numCache>
                <c:ptCount val="50"/>
                <c:pt idx="0">
                  <c:v>0.5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0.2857142857142857</c:v>
                </c:pt>
                <c:pt idx="4">
                  <c:v>0.42857142857142855</c:v>
                </c:pt>
                <c:pt idx="5">
                  <c:v>0.2857142857142857</c:v>
                </c:pt>
                <c:pt idx="6">
                  <c:v>0.21428571428571427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0.07142857142857142</c:v>
                </c:pt>
                <c:pt idx="11">
                  <c:v>0.07142857142857142</c:v>
                </c:pt>
                <c:pt idx="12">
                  <c:v>0.07142857142857142</c:v>
                </c:pt>
                <c:pt idx="13">
                  <c:v>0</c:v>
                </c:pt>
                <c:pt idx="14">
                  <c:v>0.07142857142857142</c:v>
                </c:pt>
                <c:pt idx="15">
                  <c:v>0</c:v>
                </c:pt>
                <c:pt idx="16">
                  <c:v>0.07142857142857142</c:v>
                </c:pt>
                <c:pt idx="17">
                  <c:v>0</c:v>
                </c:pt>
                <c:pt idx="18">
                  <c:v>0.07142857142857142</c:v>
                </c:pt>
                <c:pt idx="19">
                  <c:v>0</c:v>
                </c:pt>
                <c:pt idx="20">
                  <c:v>0</c:v>
                </c:pt>
                <c:pt idx="21">
                  <c:v>0.07142857142857142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0.07142857142857142</c:v>
                </c:pt>
                <c:pt idx="26">
                  <c:v>0</c:v>
                </c:pt>
                <c:pt idx="27">
                  <c:v>0.14285714285714285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0.07142857142857142</c:v>
                </c:pt>
                <c:pt idx="33">
                  <c:v>0</c:v>
                </c:pt>
                <c:pt idx="34">
                  <c:v>0.07142857142857142</c:v>
                </c:pt>
                <c:pt idx="35">
                  <c:v>0.07142857142857142</c:v>
                </c:pt>
                <c:pt idx="36">
                  <c:v>0.07142857142857142</c:v>
                </c:pt>
                <c:pt idx="37">
                  <c:v>0.07142857142857142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0.07142857142857142</c:v>
                </c:pt>
              </c:numCache>
            </c:numRef>
          </c:val>
        </c:ser>
        <c:ser>
          <c:idx val="1"/>
          <c:order val="1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v>Europe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(update)'!$M$39:$BJ$39</c:f>
              <c:numCache>
                <c:ptCount val="50"/>
                <c:pt idx="0">
                  <c:v>0.7142857142857143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0.5714285714285714</c:v>
                </c:pt>
                <c:pt idx="4">
                  <c:v>0.7142857142857143</c:v>
                </c:pt>
                <c:pt idx="5">
                  <c:v>0.8571428571428571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0.14285714285714285</c:v>
                </c:pt>
                <c:pt idx="16">
                  <c:v>0.14285714285714285</c:v>
                </c:pt>
                <c:pt idx="17">
                  <c:v>0.14285714285714285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v>N. Am.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(update)'!$M$73:$BJ$73</c:f>
              <c:numCache>
                <c:ptCount val="50"/>
                <c:pt idx="0">
                  <c:v>0.7333333333333333</c:v>
                </c:pt>
                <c:pt idx="1">
                  <c:v>0.6</c:v>
                </c:pt>
                <c:pt idx="2">
                  <c:v>0.7333333333333333</c:v>
                </c:pt>
                <c:pt idx="3">
                  <c:v>0.26666666666666666</c:v>
                </c:pt>
                <c:pt idx="4">
                  <c:v>0.5333333333333333</c:v>
                </c:pt>
                <c:pt idx="5">
                  <c:v>0.6666666666666666</c:v>
                </c:pt>
                <c:pt idx="6">
                  <c:v>0.7333333333333333</c:v>
                </c:pt>
                <c:pt idx="7">
                  <c:v>0.06666666666666667</c:v>
                </c:pt>
                <c:pt idx="8">
                  <c:v>0.13333333333333333</c:v>
                </c:pt>
                <c:pt idx="9">
                  <c:v>0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</c:v>
                </c:pt>
                <c:pt idx="13">
                  <c:v>0.13333333333333333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0.06666666666666667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0.06666666666666667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0.06666666666666667</c:v>
                </c:pt>
                <c:pt idx="40">
                  <c:v>0.06666666666666667</c:v>
                </c:pt>
                <c:pt idx="41">
                  <c:v>0.06666666666666667</c:v>
                </c:pt>
                <c:pt idx="42">
                  <c:v>0.06666666666666667</c:v>
                </c:pt>
                <c:pt idx="43">
                  <c:v>0.06666666666666667</c:v>
                </c:pt>
                <c:pt idx="44">
                  <c:v>0.06666666666666667</c:v>
                </c:pt>
                <c:pt idx="45">
                  <c:v>0.06666666666666667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v>S. Am.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(update)'!$M$80:$BJ$80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5"/>
          <c:y val="0.9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(update)'!$M$17:$BJ$17</c:f>
              <c:numCache>
                <c:ptCount val="50"/>
                <c:pt idx="0">
                  <c:v>0.5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0.2857142857142857</c:v>
                </c:pt>
                <c:pt idx="4">
                  <c:v>0.42857142857142855</c:v>
                </c:pt>
                <c:pt idx="5">
                  <c:v>0.2857142857142857</c:v>
                </c:pt>
                <c:pt idx="6">
                  <c:v>0.21428571428571427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0.07142857142857142</c:v>
                </c:pt>
                <c:pt idx="11">
                  <c:v>0.07142857142857142</c:v>
                </c:pt>
                <c:pt idx="12">
                  <c:v>0.07142857142857142</c:v>
                </c:pt>
                <c:pt idx="13">
                  <c:v>0</c:v>
                </c:pt>
                <c:pt idx="14">
                  <c:v>0.07142857142857142</c:v>
                </c:pt>
                <c:pt idx="15">
                  <c:v>0</c:v>
                </c:pt>
                <c:pt idx="16">
                  <c:v>0.07142857142857142</c:v>
                </c:pt>
                <c:pt idx="17">
                  <c:v>0</c:v>
                </c:pt>
                <c:pt idx="18">
                  <c:v>0.07142857142857142</c:v>
                </c:pt>
                <c:pt idx="19">
                  <c:v>0</c:v>
                </c:pt>
                <c:pt idx="20">
                  <c:v>0</c:v>
                </c:pt>
                <c:pt idx="21">
                  <c:v>0.07142857142857142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0.07142857142857142</c:v>
                </c:pt>
                <c:pt idx="26">
                  <c:v>0</c:v>
                </c:pt>
                <c:pt idx="27">
                  <c:v>0.14285714285714285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0.07142857142857142</c:v>
                </c:pt>
                <c:pt idx="33">
                  <c:v>0</c:v>
                </c:pt>
                <c:pt idx="34">
                  <c:v>0.07142857142857142</c:v>
                </c:pt>
                <c:pt idx="35">
                  <c:v>0.07142857142857142</c:v>
                </c:pt>
                <c:pt idx="36">
                  <c:v>0.07142857142857142</c:v>
                </c:pt>
                <c:pt idx="37">
                  <c:v>0.07142857142857142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0.07142857142857142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(update)'!$M$39:$BJ$39</c:f>
              <c:numCache>
                <c:ptCount val="50"/>
                <c:pt idx="0">
                  <c:v>0.7142857142857143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0.5714285714285714</c:v>
                </c:pt>
                <c:pt idx="4">
                  <c:v>0.7142857142857143</c:v>
                </c:pt>
                <c:pt idx="5">
                  <c:v>0.8571428571428571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0.14285714285714285</c:v>
                </c:pt>
                <c:pt idx="16">
                  <c:v>0.14285714285714285</c:v>
                </c:pt>
                <c:pt idx="17">
                  <c:v>0.14285714285714285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(update)'!$M$73:$BJ$73</c:f>
              <c:numCache>
                <c:ptCount val="50"/>
                <c:pt idx="0">
                  <c:v>0.7333333333333333</c:v>
                </c:pt>
                <c:pt idx="1">
                  <c:v>0.6</c:v>
                </c:pt>
                <c:pt idx="2">
                  <c:v>0.7333333333333333</c:v>
                </c:pt>
                <c:pt idx="3">
                  <c:v>0.26666666666666666</c:v>
                </c:pt>
                <c:pt idx="4">
                  <c:v>0.5333333333333333</c:v>
                </c:pt>
                <c:pt idx="5">
                  <c:v>0.6666666666666666</c:v>
                </c:pt>
                <c:pt idx="6">
                  <c:v>0.7333333333333333</c:v>
                </c:pt>
                <c:pt idx="7">
                  <c:v>0.06666666666666667</c:v>
                </c:pt>
                <c:pt idx="8">
                  <c:v>0.13333333333333333</c:v>
                </c:pt>
                <c:pt idx="9">
                  <c:v>0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</c:v>
                </c:pt>
                <c:pt idx="13">
                  <c:v>0.13333333333333333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0.06666666666666667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0.06666666666666667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0.06666666666666667</c:v>
                </c:pt>
                <c:pt idx="40">
                  <c:v>0.06666666666666667</c:v>
                </c:pt>
                <c:pt idx="41">
                  <c:v>0.06666666666666667</c:v>
                </c:pt>
                <c:pt idx="42">
                  <c:v>0.06666666666666667</c:v>
                </c:pt>
                <c:pt idx="43">
                  <c:v>0.06666666666666667</c:v>
                </c:pt>
                <c:pt idx="44">
                  <c:v>0.06666666666666667</c:v>
                </c:pt>
                <c:pt idx="45">
                  <c:v>0.06666666666666667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(update)'!$M$80:$BJ$80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usage'!$AN$1:$BF$1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usage'!#REF!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40672"/>
        <c:axId val="366049"/>
      </c:barChart>
      <c:catAx>
        <c:axId val="40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'Health (update)'!$P$2:$P$7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N. America</c:v>
                </c:pt>
                <c:pt idx="4">
                  <c:v>S. America</c:v>
                </c:pt>
                <c:pt idx="5">
                  <c:v>International</c:v>
                </c:pt>
              </c:strCache>
            </c:strRef>
          </c:cat>
          <c:val>
            <c:numRef>
              <c:f>'Health (update)'!$Q$2:$Q$7</c:f>
              <c:numCache>
                <c:ptCount val="6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3"/>
          <c:w val="0.93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usage'!$V$1:$AL$1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NH3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</c:strCache>
            </c:strRef>
          </c:cat>
          <c:val>
            <c:numRef>
              <c:f>'Overall Param usage'!#REF!</c:f>
              <c:numCache>
                <c:ptCount val="50"/>
                <c:pt idx="0">
                  <c:v>40</c:v>
                </c:pt>
                <c:pt idx="1">
                  <c:v>38</c:v>
                </c:pt>
                <c:pt idx="2">
                  <c:v>35</c:v>
                </c:pt>
                <c:pt idx="3">
                  <c:v>19</c:v>
                </c:pt>
                <c:pt idx="4">
                  <c:v>34</c:v>
                </c:pt>
                <c:pt idx="5">
                  <c:v>32</c:v>
                </c:pt>
                <c:pt idx="6">
                  <c:v>32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2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usage'!$AN$1:$BF$1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usage'!#REF!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5780574"/>
        <c:axId val="52025167"/>
      </c:barChart>
      <c:catAx>
        <c:axId val="57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95"/>
          <c:w val="0.931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Ambient'!$Q$3:$Q$27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65573320"/>
        <c:axId val="53288969"/>
      </c:barChart>
      <c:catAx>
        <c:axId val="6557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0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275"/>
          <c:w val="0.914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Ambient'!$K$3:$K$27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Ambient'!$L$3:$L$27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Ambient'!$M$3:$M$27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Ambient'!$N$3:$N$27</c:f>
              <c:numCache>
                <c:ptCount val="2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Ambient'!$O$3:$O$27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Ambient'!$P$3:$P$27</c:f>
              <c:numCache>
                <c:ptCount val="2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9838674"/>
        <c:axId val="21439203"/>
      </c:barChart>
      <c:catAx>
        <c:axId val="98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867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8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Number of Stations per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Params'!$B$154:$B$159</c:f>
              <c:strCache>
                <c:ptCount val="6"/>
                <c:pt idx="0">
                  <c:v>Africa</c:v>
                </c:pt>
                <c:pt idx="1">
                  <c:v>Asia, Southeast</c:v>
                </c:pt>
                <c:pt idx="2">
                  <c:v>Asia, Non SE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</c:strCache>
            </c:strRef>
          </c:cat>
          <c:val>
            <c:numRef>
              <c:f>'Country Staton Params'!$E$154:$E$159</c:f>
              <c:numCache>
                <c:ptCount val="6"/>
                <c:pt idx="0">
                  <c:v>419</c:v>
                </c:pt>
                <c:pt idx="1">
                  <c:v>3384</c:v>
                </c:pt>
                <c:pt idx="2">
                  <c:v>191</c:v>
                </c:pt>
                <c:pt idx="3">
                  <c:v>3418</c:v>
                </c:pt>
                <c:pt idx="4">
                  <c:v>3904</c:v>
                </c:pt>
                <c:pt idx="5">
                  <c:v>0</c:v>
                </c:pt>
              </c:numCache>
            </c:numRef>
          </c:val>
        </c:ser>
        <c:axId val="27686492"/>
        <c:axId val="47851837"/>
      </c:bar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7686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Number of Stations per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Params'!$B$154:$B$159</c:f>
              <c:strCache>
                <c:ptCount val="6"/>
                <c:pt idx="0">
                  <c:v>Africa</c:v>
                </c:pt>
                <c:pt idx="1">
                  <c:v>Asia, Southeast</c:v>
                </c:pt>
                <c:pt idx="2">
                  <c:v>Asia, Non SE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</c:strCache>
            </c:strRef>
          </c:cat>
          <c:val>
            <c:numRef>
              <c:f>'Country Staton Params'!$U$154:$U$159</c:f>
              <c:numCache>
                <c:ptCount val="6"/>
                <c:pt idx="0">
                  <c:v>0.4194726277796993</c:v>
                </c:pt>
                <c:pt idx="1">
                  <c:v>0.9753197541068451</c:v>
                </c:pt>
                <c:pt idx="2">
                  <c:v>0.3638274476821083</c:v>
                </c:pt>
                <c:pt idx="3">
                  <c:v>5.207776175813549</c:v>
                </c:pt>
                <c:pt idx="4">
                  <c:v>8.729331730749665</c:v>
                </c:pt>
                <c:pt idx="5">
                  <c:v>0</c:v>
                </c:pt>
              </c:numCache>
            </c:numRef>
          </c:val>
        </c:ser>
        <c:axId val="28013350"/>
        <c:axId val="50793559"/>
      </c:bar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8013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Monitoring by Parameter:  Global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'Country Staton Params'!$B$160</c:f>
              <c:strCache>
                <c:ptCount val="1"/>
                <c:pt idx="0">
                  <c:v>Global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Params'!$F$153:$S$153</c:f>
              <c:strCache>
                <c:ptCount val="14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TSP</c:v>
                </c:pt>
                <c:pt idx="9">
                  <c:v>Pb</c:v>
                </c:pt>
                <c:pt idx="10">
                  <c:v>Metals-NoPb</c:v>
                </c:pt>
                <c:pt idx="11">
                  <c:v>PAH4</c:v>
                </c:pt>
                <c:pt idx="12">
                  <c:v>Dust Dep.</c:v>
                </c:pt>
                <c:pt idx="13">
                  <c:v>Other</c:v>
                </c:pt>
              </c:strCache>
            </c:strRef>
          </c:cat>
          <c:val>
            <c:numRef>
              <c:f>'Country Staton Params'!$F$160:$S$160</c:f>
              <c:numCache>
                <c:ptCount val="14"/>
                <c:pt idx="0">
                  <c:v>8985</c:v>
                </c:pt>
                <c:pt idx="1">
                  <c:v>9574</c:v>
                </c:pt>
                <c:pt idx="2">
                  <c:v>6104</c:v>
                </c:pt>
                <c:pt idx="3">
                  <c:v>6543</c:v>
                </c:pt>
                <c:pt idx="4">
                  <c:v>8037</c:v>
                </c:pt>
                <c:pt idx="5">
                  <c:v>1592</c:v>
                </c:pt>
                <c:pt idx="6">
                  <c:v>7022</c:v>
                </c:pt>
                <c:pt idx="7">
                  <c:v>4201</c:v>
                </c:pt>
                <c:pt idx="8">
                  <c:v>3387</c:v>
                </c:pt>
                <c:pt idx="9">
                  <c:v>4343</c:v>
                </c:pt>
                <c:pt idx="10">
                  <c:v>363</c:v>
                </c:pt>
                <c:pt idx="11">
                  <c:v>265</c:v>
                </c:pt>
                <c:pt idx="12">
                  <c:v>52</c:v>
                </c:pt>
                <c:pt idx="13">
                  <c:v>866</c:v>
                </c:pt>
              </c:numCache>
            </c:numRef>
          </c:val>
        </c:ser>
        <c:axId val="54488848"/>
        <c:axId val="20637585"/>
      </c:ba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Number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4488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Params'!$B$158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Params'!$F$153:$S$153</c:f>
              <c:strCache>
                <c:ptCount val="14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TSP</c:v>
                </c:pt>
                <c:pt idx="9">
                  <c:v>Pb</c:v>
                </c:pt>
                <c:pt idx="10">
                  <c:v>Metals-NoPb</c:v>
                </c:pt>
                <c:pt idx="11">
                  <c:v>PAH4</c:v>
                </c:pt>
                <c:pt idx="12">
                  <c:v>Dust Dep.</c:v>
                </c:pt>
                <c:pt idx="13">
                  <c:v>Other</c:v>
                </c:pt>
              </c:strCache>
            </c:strRef>
          </c:cat>
          <c:val>
            <c:numRef>
              <c:f>'Country Staton Params'!$F$158:$S$158</c:f>
              <c:numCache>
                <c:ptCount val="14"/>
                <c:pt idx="0">
                  <c:v>3621</c:v>
                </c:pt>
                <c:pt idx="1">
                  <c:v>3491</c:v>
                </c:pt>
                <c:pt idx="2">
                  <c:v>3294</c:v>
                </c:pt>
                <c:pt idx="3">
                  <c:v>3527</c:v>
                </c:pt>
                <c:pt idx="4">
                  <c:v>3575</c:v>
                </c:pt>
                <c:pt idx="5">
                  <c:v>494</c:v>
                </c:pt>
                <c:pt idx="6">
                  <c:v>3296</c:v>
                </c:pt>
                <c:pt idx="7">
                  <c:v>3793</c:v>
                </c:pt>
                <c:pt idx="8">
                  <c:v>111</c:v>
                </c:pt>
                <c:pt idx="9">
                  <c:v>3300</c:v>
                </c:pt>
                <c:pt idx="10">
                  <c:v>0</c:v>
                </c:pt>
                <c:pt idx="11">
                  <c:v>20</c:v>
                </c:pt>
                <c:pt idx="12">
                  <c:v>0</c:v>
                </c:pt>
                <c:pt idx="13">
                  <c:v>810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Params'!$B$155</c:f>
              <c:strCache>
                <c:ptCount val="1"/>
                <c:pt idx="0">
                  <c:v>Asia, Southeast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Params'!$F$153:$S$153</c:f>
              <c:strCache>
                <c:ptCount val="14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TSP</c:v>
                </c:pt>
                <c:pt idx="9">
                  <c:v>Pb</c:v>
                </c:pt>
                <c:pt idx="10">
                  <c:v>Metals-NoPb</c:v>
                </c:pt>
                <c:pt idx="11">
                  <c:v>PAH4</c:v>
                </c:pt>
                <c:pt idx="12">
                  <c:v>Dust Dep.</c:v>
                </c:pt>
                <c:pt idx="13">
                  <c:v>Other</c:v>
                </c:pt>
              </c:strCache>
            </c:strRef>
          </c:cat>
          <c:val>
            <c:numRef>
              <c:f>'Country Staton Params'!$F$155:$S$155</c:f>
              <c:numCache>
                <c:ptCount val="14"/>
                <c:pt idx="0">
                  <c:v>2860</c:v>
                </c:pt>
                <c:pt idx="1">
                  <c:v>3253</c:v>
                </c:pt>
                <c:pt idx="2">
                  <c:v>559</c:v>
                </c:pt>
                <c:pt idx="3">
                  <c:v>1456</c:v>
                </c:pt>
                <c:pt idx="4">
                  <c:v>2255</c:v>
                </c:pt>
                <c:pt idx="5">
                  <c:v>13</c:v>
                </c:pt>
                <c:pt idx="6">
                  <c:v>963</c:v>
                </c:pt>
                <c:pt idx="7">
                  <c:v>4</c:v>
                </c:pt>
                <c:pt idx="8">
                  <c:v>2965</c:v>
                </c:pt>
                <c:pt idx="9">
                  <c:v>588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Monitored Parameters: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Params'!$B$154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Params'!$F$153:$S$153</c:f>
              <c:strCache>
                <c:ptCount val="14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TSP</c:v>
                </c:pt>
                <c:pt idx="9">
                  <c:v>Pb</c:v>
                </c:pt>
                <c:pt idx="10">
                  <c:v>Metals-NoPb</c:v>
                </c:pt>
                <c:pt idx="11">
                  <c:v>PAH4</c:v>
                </c:pt>
                <c:pt idx="12">
                  <c:v>Dust Dep.</c:v>
                </c:pt>
                <c:pt idx="13">
                  <c:v>Other</c:v>
                </c:pt>
              </c:strCache>
            </c:strRef>
          </c:cat>
          <c:val>
            <c:numRef>
              <c:f>'Country Staton Params'!$F$154:$S$154</c:f>
              <c:numCache>
                <c:ptCount val="14"/>
                <c:pt idx="0">
                  <c:v>400</c:v>
                </c:pt>
                <c:pt idx="1">
                  <c:v>116</c:v>
                </c:pt>
                <c:pt idx="2">
                  <c:v>285</c:v>
                </c:pt>
                <c:pt idx="3">
                  <c:v>346</c:v>
                </c:pt>
                <c:pt idx="4">
                  <c:v>337</c:v>
                </c:pt>
                <c:pt idx="5">
                  <c:v>327</c:v>
                </c:pt>
                <c:pt idx="6">
                  <c:v>373</c:v>
                </c:pt>
                <c:pt idx="7">
                  <c:v>53</c:v>
                </c:pt>
                <c:pt idx="8">
                  <c:v>290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52</xdr:row>
      <xdr:rowOff>95250</xdr:rowOff>
    </xdr:from>
    <xdr:to>
      <xdr:col>30</xdr:col>
      <xdr:colOff>447675</xdr:colOff>
      <xdr:row>85</xdr:row>
      <xdr:rowOff>28575</xdr:rowOff>
    </xdr:to>
    <xdr:graphicFrame>
      <xdr:nvGraphicFramePr>
        <xdr:cNvPr id="1" name="Chart 1"/>
        <xdr:cNvGraphicFramePr/>
      </xdr:nvGraphicFramePr>
      <xdr:xfrm>
        <a:off x="12734925" y="8515350"/>
        <a:ext cx="76104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133350</xdr:rowOff>
    </xdr:to>
    <xdr:graphicFrame>
      <xdr:nvGraphicFramePr>
        <xdr:cNvPr id="1" name="Chart 11"/>
        <xdr:cNvGraphicFramePr/>
      </xdr:nvGraphicFramePr>
      <xdr:xfrm>
        <a:off x="42395775" y="3343275"/>
        <a:ext cx="1314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504825</xdr:colOff>
      <xdr:row>42</xdr:row>
      <xdr:rowOff>85725</xdr:rowOff>
    </xdr:from>
    <xdr:to>
      <xdr:col>53</xdr:col>
      <xdr:colOff>19050</xdr:colOff>
      <xdr:row>64</xdr:row>
      <xdr:rowOff>104775</xdr:rowOff>
    </xdr:to>
    <xdr:graphicFrame>
      <xdr:nvGraphicFramePr>
        <xdr:cNvPr id="2" name="Chart 15"/>
        <xdr:cNvGraphicFramePr/>
      </xdr:nvGraphicFramePr>
      <xdr:xfrm>
        <a:off x="42414825" y="6886575"/>
        <a:ext cx="131349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162</xdr:row>
      <xdr:rowOff>152400</xdr:rowOff>
    </xdr:from>
    <xdr:to>
      <xdr:col>9</xdr:col>
      <xdr:colOff>314325</xdr:colOff>
      <xdr:row>197</xdr:row>
      <xdr:rowOff>95250</xdr:rowOff>
    </xdr:to>
    <xdr:graphicFrame>
      <xdr:nvGraphicFramePr>
        <xdr:cNvPr id="3" name="Chart 16"/>
        <xdr:cNvGraphicFramePr/>
      </xdr:nvGraphicFramePr>
      <xdr:xfrm>
        <a:off x="4324350" y="26374725"/>
        <a:ext cx="541972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771525</xdr:colOff>
      <xdr:row>162</xdr:row>
      <xdr:rowOff>133350</xdr:rowOff>
    </xdr:from>
    <xdr:to>
      <xdr:col>14</xdr:col>
      <xdr:colOff>942975</xdr:colOff>
      <xdr:row>197</xdr:row>
      <xdr:rowOff>95250</xdr:rowOff>
    </xdr:to>
    <xdr:graphicFrame>
      <xdr:nvGraphicFramePr>
        <xdr:cNvPr id="4" name="Chart 17"/>
        <xdr:cNvGraphicFramePr/>
      </xdr:nvGraphicFramePr>
      <xdr:xfrm>
        <a:off x="10201275" y="26355675"/>
        <a:ext cx="5410200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38100</xdr:colOff>
      <xdr:row>162</xdr:row>
      <xdr:rowOff>152400</xdr:rowOff>
    </xdr:from>
    <xdr:to>
      <xdr:col>21</xdr:col>
      <xdr:colOff>219075</xdr:colOff>
      <xdr:row>197</xdr:row>
      <xdr:rowOff>66675</xdr:rowOff>
    </xdr:to>
    <xdr:graphicFrame>
      <xdr:nvGraphicFramePr>
        <xdr:cNvPr id="5" name="Chart 18"/>
        <xdr:cNvGraphicFramePr/>
      </xdr:nvGraphicFramePr>
      <xdr:xfrm>
        <a:off x="15754350" y="26374725"/>
        <a:ext cx="6467475" cy="558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199</xdr:row>
      <xdr:rowOff>9525</xdr:rowOff>
    </xdr:from>
    <xdr:to>
      <xdr:col>10</xdr:col>
      <xdr:colOff>142875</xdr:colOff>
      <xdr:row>232</xdr:row>
      <xdr:rowOff>57150</xdr:rowOff>
    </xdr:to>
    <xdr:graphicFrame>
      <xdr:nvGraphicFramePr>
        <xdr:cNvPr id="6" name="Chart 21"/>
        <xdr:cNvGraphicFramePr/>
      </xdr:nvGraphicFramePr>
      <xdr:xfrm>
        <a:off x="4333875" y="32223075"/>
        <a:ext cx="6286500" cy="539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314325</xdr:colOff>
      <xdr:row>198</xdr:row>
      <xdr:rowOff>152400</xdr:rowOff>
    </xdr:from>
    <xdr:to>
      <xdr:col>16</xdr:col>
      <xdr:colOff>323850</xdr:colOff>
      <xdr:row>232</xdr:row>
      <xdr:rowOff>38100</xdr:rowOff>
    </xdr:to>
    <xdr:graphicFrame>
      <xdr:nvGraphicFramePr>
        <xdr:cNvPr id="7" name="Chart 22"/>
        <xdr:cNvGraphicFramePr/>
      </xdr:nvGraphicFramePr>
      <xdr:xfrm>
        <a:off x="10791825" y="32204025"/>
        <a:ext cx="6296025" cy="539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533400</xdr:colOff>
      <xdr:row>199</xdr:row>
      <xdr:rowOff>28575</xdr:rowOff>
    </xdr:from>
    <xdr:to>
      <xdr:col>22</xdr:col>
      <xdr:colOff>561975</xdr:colOff>
      <xdr:row>232</xdr:row>
      <xdr:rowOff>95250</xdr:rowOff>
    </xdr:to>
    <xdr:graphicFrame>
      <xdr:nvGraphicFramePr>
        <xdr:cNvPr id="8" name="Chart 23"/>
        <xdr:cNvGraphicFramePr/>
      </xdr:nvGraphicFramePr>
      <xdr:xfrm>
        <a:off x="17297400" y="32242125"/>
        <a:ext cx="6315075" cy="541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352425</xdr:colOff>
      <xdr:row>1</xdr:row>
      <xdr:rowOff>152400</xdr:rowOff>
    </xdr:from>
    <xdr:to>
      <xdr:col>72</xdr:col>
      <xdr:colOff>247650</xdr:colOff>
      <xdr:row>49</xdr:row>
      <xdr:rowOff>0</xdr:rowOff>
    </xdr:to>
    <xdr:graphicFrame>
      <xdr:nvGraphicFramePr>
        <xdr:cNvPr id="1" name="Shape 1"/>
        <xdr:cNvGraphicFramePr/>
      </xdr:nvGraphicFramePr>
      <xdr:xfrm>
        <a:off x="43681650" y="314325"/>
        <a:ext cx="114776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84</xdr:row>
      <xdr:rowOff>152400</xdr:rowOff>
    </xdr:from>
    <xdr:to>
      <xdr:col>10</xdr:col>
      <xdr:colOff>19050</xdr:colOff>
      <xdr:row>108</xdr:row>
      <xdr:rowOff>133350</xdr:rowOff>
    </xdr:to>
    <xdr:graphicFrame>
      <xdr:nvGraphicFramePr>
        <xdr:cNvPr id="2" name="Chart 4"/>
        <xdr:cNvGraphicFramePr/>
      </xdr:nvGraphicFramePr>
      <xdr:xfrm>
        <a:off x="5781675" y="13754100"/>
        <a:ext cx="4800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84</xdr:row>
      <xdr:rowOff>133350</xdr:rowOff>
    </xdr:from>
    <xdr:to>
      <xdr:col>17</xdr:col>
      <xdr:colOff>57150</xdr:colOff>
      <xdr:row>108</xdr:row>
      <xdr:rowOff>123825</xdr:rowOff>
    </xdr:to>
    <xdr:graphicFrame>
      <xdr:nvGraphicFramePr>
        <xdr:cNvPr id="3" name="Chart 5"/>
        <xdr:cNvGraphicFramePr/>
      </xdr:nvGraphicFramePr>
      <xdr:xfrm>
        <a:off x="10601325" y="13735050"/>
        <a:ext cx="561975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84</xdr:row>
      <xdr:rowOff>123825</xdr:rowOff>
    </xdr:from>
    <xdr:to>
      <xdr:col>24</xdr:col>
      <xdr:colOff>104775</xdr:colOff>
      <xdr:row>108</xdr:row>
      <xdr:rowOff>104775</xdr:rowOff>
    </xdr:to>
    <xdr:graphicFrame>
      <xdr:nvGraphicFramePr>
        <xdr:cNvPr id="4" name="Chart 6"/>
        <xdr:cNvGraphicFramePr/>
      </xdr:nvGraphicFramePr>
      <xdr:xfrm>
        <a:off x="16163925" y="13725525"/>
        <a:ext cx="57054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155</xdr:row>
      <xdr:rowOff>66675</xdr:rowOff>
    </xdr:from>
    <xdr:to>
      <xdr:col>14</xdr:col>
      <xdr:colOff>104775</xdr:colOff>
      <xdr:row>179</xdr:row>
      <xdr:rowOff>9525</xdr:rowOff>
    </xdr:to>
    <xdr:graphicFrame>
      <xdr:nvGraphicFramePr>
        <xdr:cNvPr id="5" name="Chart 8"/>
        <xdr:cNvGraphicFramePr/>
      </xdr:nvGraphicFramePr>
      <xdr:xfrm>
        <a:off x="9124950" y="25165050"/>
        <a:ext cx="47434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238125</xdr:colOff>
      <xdr:row>155</xdr:row>
      <xdr:rowOff>123825</xdr:rowOff>
    </xdr:from>
    <xdr:to>
      <xdr:col>21</xdr:col>
      <xdr:colOff>114300</xdr:colOff>
      <xdr:row>179</xdr:row>
      <xdr:rowOff>85725</xdr:rowOff>
    </xdr:to>
    <xdr:graphicFrame>
      <xdr:nvGraphicFramePr>
        <xdr:cNvPr id="6" name="Chart 9"/>
        <xdr:cNvGraphicFramePr/>
      </xdr:nvGraphicFramePr>
      <xdr:xfrm>
        <a:off x="14001750" y="25222200"/>
        <a:ext cx="547687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190500</xdr:colOff>
      <xdr:row>155</xdr:row>
      <xdr:rowOff>152400</xdr:rowOff>
    </xdr:from>
    <xdr:to>
      <xdr:col>27</xdr:col>
      <xdr:colOff>409575</xdr:colOff>
      <xdr:row>179</xdr:row>
      <xdr:rowOff>123825</xdr:rowOff>
    </xdr:to>
    <xdr:graphicFrame>
      <xdr:nvGraphicFramePr>
        <xdr:cNvPr id="7" name="Chart 10"/>
        <xdr:cNvGraphicFramePr/>
      </xdr:nvGraphicFramePr>
      <xdr:xfrm>
        <a:off x="19554825" y="25250775"/>
        <a:ext cx="5019675" cy="3857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542925</xdr:colOff>
      <xdr:row>155</xdr:row>
      <xdr:rowOff>152400</xdr:rowOff>
    </xdr:from>
    <xdr:to>
      <xdr:col>33</xdr:col>
      <xdr:colOff>247650</xdr:colOff>
      <xdr:row>179</xdr:row>
      <xdr:rowOff>133350</xdr:rowOff>
    </xdr:to>
    <xdr:graphicFrame>
      <xdr:nvGraphicFramePr>
        <xdr:cNvPr id="8" name="Chart 11"/>
        <xdr:cNvGraphicFramePr/>
      </xdr:nvGraphicFramePr>
      <xdr:xfrm>
        <a:off x="24707850" y="25250775"/>
        <a:ext cx="450532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523875</xdr:colOff>
      <xdr:row>112</xdr:row>
      <xdr:rowOff>0</xdr:rowOff>
    </xdr:from>
    <xdr:to>
      <xdr:col>14</xdr:col>
      <xdr:colOff>485775</xdr:colOff>
      <xdr:row>135</xdr:row>
      <xdr:rowOff>152400</xdr:rowOff>
    </xdr:to>
    <xdr:graphicFrame>
      <xdr:nvGraphicFramePr>
        <xdr:cNvPr id="9" name="Chart 12"/>
        <xdr:cNvGraphicFramePr/>
      </xdr:nvGraphicFramePr>
      <xdr:xfrm>
        <a:off x="9486900" y="18135600"/>
        <a:ext cx="4762500" cy="3876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40</xdr:col>
      <xdr:colOff>276225</xdr:colOff>
      <xdr:row>156</xdr:row>
      <xdr:rowOff>0</xdr:rowOff>
    </xdr:from>
    <xdr:to>
      <xdr:col>47</xdr:col>
      <xdr:colOff>9525</xdr:colOff>
      <xdr:row>179</xdr:row>
      <xdr:rowOff>152400</xdr:rowOff>
    </xdr:to>
    <xdr:graphicFrame>
      <xdr:nvGraphicFramePr>
        <xdr:cNvPr id="10" name="Chart 13"/>
        <xdr:cNvGraphicFramePr/>
      </xdr:nvGraphicFramePr>
      <xdr:xfrm>
        <a:off x="34842450" y="25260300"/>
        <a:ext cx="4953000" cy="3876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142875</xdr:colOff>
      <xdr:row>112</xdr:row>
      <xdr:rowOff>38100</xdr:rowOff>
    </xdr:from>
    <xdr:to>
      <xdr:col>22</xdr:col>
      <xdr:colOff>66675</xdr:colOff>
      <xdr:row>136</xdr:row>
      <xdr:rowOff>0</xdr:rowOff>
    </xdr:to>
    <xdr:graphicFrame>
      <xdr:nvGraphicFramePr>
        <xdr:cNvPr id="11" name="Chart 14"/>
        <xdr:cNvGraphicFramePr/>
      </xdr:nvGraphicFramePr>
      <xdr:xfrm>
        <a:off x="14706600" y="18173700"/>
        <a:ext cx="5524500" cy="3848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33</xdr:col>
      <xdr:colOff>390525</xdr:colOff>
      <xdr:row>155</xdr:row>
      <xdr:rowOff>133350</xdr:rowOff>
    </xdr:from>
    <xdr:to>
      <xdr:col>40</xdr:col>
      <xdr:colOff>133350</xdr:colOff>
      <xdr:row>179</xdr:row>
      <xdr:rowOff>133350</xdr:rowOff>
    </xdr:to>
    <xdr:graphicFrame>
      <xdr:nvGraphicFramePr>
        <xdr:cNvPr id="12" name="Chart 15"/>
        <xdr:cNvGraphicFramePr/>
      </xdr:nvGraphicFramePr>
      <xdr:xfrm>
        <a:off x="29356050" y="25231725"/>
        <a:ext cx="5343525" cy="3886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37</xdr:row>
      <xdr:rowOff>104775</xdr:rowOff>
    </xdr:from>
    <xdr:to>
      <xdr:col>35</xdr:col>
      <xdr:colOff>285750</xdr:colOff>
      <xdr:row>65</xdr:row>
      <xdr:rowOff>123825</xdr:rowOff>
    </xdr:to>
    <xdr:graphicFrame>
      <xdr:nvGraphicFramePr>
        <xdr:cNvPr id="1" name="Shape 1"/>
        <xdr:cNvGraphicFramePr/>
      </xdr:nvGraphicFramePr>
      <xdr:xfrm>
        <a:off x="11820525" y="6096000"/>
        <a:ext cx="97917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48</xdr:row>
      <xdr:rowOff>104775</xdr:rowOff>
    </xdr:from>
    <xdr:to>
      <xdr:col>17</xdr:col>
      <xdr:colOff>504825</xdr:colOff>
      <xdr:row>80</xdr:row>
      <xdr:rowOff>0</xdr:rowOff>
    </xdr:to>
    <xdr:graphicFrame>
      <xdr:nvGraphicFramePr>
        <xdr:cNvPr id="2" name="Shape 2"/>
        <xdr:cNvGraphicFramePr/>
      </xdr:nvGraphicFramePr>
      <xdr:xfrm>
        <a:off x="4552950" y="7877175"/>
        <a:ext cx="664845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52</xdr:row>
      <xdr:rowOff>152400</xdr:rowOff>
    </xdr:from>
    <xdr:to>
      <xdr:col>15</xdr:col>
      <xdr:colOff>85725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628650" y="8572500"/>
        <a:ext cx="83153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333375</xdr:colOff>
      <xdr:row>91</xdr:row>
      <xdr:rowOff>133350</xdr:rowOff>
    </xdr:from>
    <xdr:to>
      <xdr:col>30</xdr:col>
      <xdr:colOff>200025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10372725" y="148685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514350</xdr:colOff>
      <xdr:row>0</xdr:row>
      <xdr:rowOff>152400</xdr:rowOff>
    </xdr:from>
    <xdr:to>
      <xdr:col>39</xdr:col>
      <xdr:colOff>400050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5868650" y="152400"/>
        <a:ext cx="75628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523875</xdr:colOff>
      <xdr:row>25</xdr:row>
      <xdr:rowOff>104775</xdr:rowOff>
    </xdr:from>
    <xdr:to>
      <xdr:col>26</xdr:col>
      <xdr:colOff>409575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8201025" y="4152900"/>
        <a:ext cx="756285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571500</xdr:colOff>
      <xdr:row>25</xdr:row>
      <xdr:rowOff>152400</xdr:rowOff>
    </xdr:from>
    <xdr:to>
      <xdr:col>39</xdr:col>
      <xdr:colOff>466725</xdr:colOff>
      <xdr:row>50</xdr:row>
      <xdr:rowOff>57150</xdr:rowOff>
    </xdr:to>
    <xdr:graphicFrame>
      <xdr:nvGraphicFramePr>
        <xdr:cNvPr id="5" name="Chart 6"/>
        <xdr:cNvGraphicFramePr/>
      </xdr:nvGraphicFramePr>
      <xdr:xfrm>
        <a:off x="15925800" y="4200525"/>
        <a:ext cx="757237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523875</xdr:colOff>
      <xdr:row>51</xdr:row>
      <xdr:rowOff>66675</xdr:rowOff>
    </xdr:from>
    <xdr:to>
      <xdr:col>39</xdr:col>
      <xdr:colOff>419100</xdr:colOff>
      <xdr:row>75</xdr:row>
      <xdr:rowOff>123825</xdr:rowOff>
    </xdr:to>
    <xdr:graphicFrame>
      <xdr:nvGraphicFramePr>
        <xdr:cNvPr id="6" name="Chart 7"/>
        <xdr:cNvGraphicFramePr/>
      </xdr:nvGraphicFramePr>
      <xdr:xfrm>
        <a:off x="15878175" y="8324850"/>
        <a:ext cx="7572375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438150</xdr:colOff>
      <xdr:row>44</xdr:row>
      <xdr:rowOff>66675</xdr:rowOff>
    </xdr:from>
    <xdr:to>
      <xdr:col>86</xdr:col>
      <xdr:colOff>400050</xdr:colOff>
      <xdr:row>97</xdr:row>
      <xdr:rowOff>133350</xdr:rowOff>
    </xdr:to>
    <xdr:graphicFrame>
      <xdr:nvGraphicFramePr>
        <xdr:cNvPr id="1" name="Chart 1"/>
        <xdr:cNvGraphicFramePr/>
      </xdr:nvGraphicFramePr>
      <xdr:xfrm>
        <a:off x="40595550" y="7219950"/>
        <a:ext cx="1059180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10</xdr:row>
      <xdr:rowOff>66675</xdr:rowOff>
    </xdr:from>
    <xdr:to>
      <xdr:col>23</xdr:col>
      <xdr:colOff>142875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6181725" y="16859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3164800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57150</xdr:rowOff>
    </xdr:from>
    <xdr:to>
      <xdr:col>69</xdr:col>
      <xdr:colOff>19050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39509700" y="23374350"/>
        <a:ext cx="5524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8839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68961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100">
      <selection activeCell="G98" sqref="G98"/>
    </sheetView>
  </sheetViews>
  <sheetFormatPr defaultColWidth="9.14062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24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.75">
      <c r="B1" s="5" t="s">
        <v>441</v>
      </c>
      <c r="C1" s="15" t="s">
        <v>466</v>
      </c>
      <c r="D1" s="16" t="s">
        <v>467</v>
      </c>
      <c r="E1" s="23" t="s">
        <v>151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 s="31">
        <f>E140</f>
        <v>0.16092243134838216</v>
      </c>
    </row>
    <row r="3" spans="2:5" ht="12.75">
      <c r="B3" t="s">
        <v>258</v>
      </c>
      <c r="C3">
        <f>C71</f>
        <v>424</v>
      </c>
      <c r="D3">
        <f>D71</f>
        <v>998873281</v>
      </c>
      <c r="E3" s="31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 s="31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 s="31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 s="31">
        <f>E136</f>
        <v>8.729331730749667</v>
      </c>
    </row>
    <row r="7" ht="12.75">
      <c r="B7" t="s">
        <v>357</v>
      </c>
    </row>
    <row r="8" ht="12.75">
      <c r="B8" t="s">
        <v>152</v>
      </c>
    </row>
    <row r="10" spans="1:7" s="5" customFormat="1" ht="12.75">
      <c r="A10" s="4" t="s">
        <v>465</v>
      </c>
      <c r="B10" s="5" t="s">
        <v>441</v>
      </c>
      <c r="C10" s="15" t="s">
        <v>466</v>
      </c>
      <c r="D10" s="16" t="s">
        <v>467</v>
      </c>
      <c r="E10" s="23" t="s">
        <v>151</v>
      </c>
      <c r="F10" s="17" t="s">
        <v>144</v>
      </c>
      <c r="G10" s="5" t="s">
        <v>143</v>
      </c>
    </row>
    <row r="11" spans="1:6" ht="12.75">
      <c r="A11" t="s">
        <v>221</v>
      </c>
      <c r="B11" t="s">
        <v>258</v>
      </c>
      <c r="C11" s="19">
        <v>0</v>
      </c>
      <c r="D11" s="20">
        <v>34178188</v>
      </c>
      <c r="E11" s="32">
        <v>0</v>
      </c>
      <c r="F11" s="32"/>
    </row>
    <row r="12" spans="1:6" ht="12.75">
      <c r="A12" t="s">
        <v>233</v>
      </c>
      <c r="B12" t="s">
        <v>258</v>
      </c>
      <c r="C12">
        <v>0</v>
      </c>
      <c r="D12" s="20">
        <v>12799293</v>
      </c>
      <c r="E12" s="32">
        <v>0</v>
      </c>
      <c r="F12" s="32"/>
    </row>
    <row r="13" spans="1:8" ht="12.75">
      <c r="A13" t="s">
        <v>90</v>
      </c>
      <c r="B13" t="s">
        <v>258</v>
      </c>
      <c r="C13">
        <v>0</v>
      </c>
      <c r="D13" s="20">
        <v>8791832</v>
      </c>
      <c r="E13" s="32">
        <v>0</v>
      </c>
      <c r="F13" s="32"/>
      <c r="H13" s="6" t="s">
        <v>516</v>
      </c>
    </row>
    <row r="14" spans="1:6" ht="12.75">
      <c r="A14" t="s">
        <v>230</v>
      </c>
      <c r="B14" t="s">
        <v>258</v>
      </c>
      <c r="C14">
        <v>0</v>
      </c>
      <c r="D14" s="20">
        <v>15746232</v>
      </c>
      <c r="E14" s="32">
        <v>0</v>
      </c>
      <c r="F14" s="32"/>
    </row>
    <row r="15" spans="1:6" ht="12.75">
      <c r="A15" t="s">
        <v>89</v>
      </c>
      <c r="B15" t="s">
        <v>258</v>
      </c>
      <c r="C15">
        <v>0</v>
      </c>
      <c r="D15" s="20">
        <v>8988091</v>
      </c>
      <c r="E15" s="32">
        <v>0</v>
      </c>
      <c r="F15" s="32"/>
    </row>
    <row r="16" spans="1:6" ht="12.75">
      <c r="A16" t="s">
        <v>229</v>
      </c>
      <c r="B16" t="s">
        <v>258</v>
      </c>
      <c r="C16">
        <v>0</v>
      </c>
      <c r="D16" s="20">
        <v>18879301</v>
      </c>
      <c r="E16" s="32">
        <v>0</v>
      </c>
      <c r="F16" s="32"/>
    </row>
    <row r="17" spans="1:6" ht="12.75">
      <c r="A17" t="s">
        <v>251</v>
      </c>
      <c r="B17" t="s">
        <v>258</v>
      </c>
      <c r="C17">
        <v>0</v>
      </c>
      <c r="D17" s="20">
        <v>429474</v>
      </c>
      <c r="E17" s="32">
        <v>0</v>
      </c>
      <c r="F17" s="32"/>
    </row>
    <row r="18" spans="1:6" ht="12.75">
      <c r="A18" t="s">
        <v>95</v>
      </c>
      <c r="B18" t="s">
        <v>258</v>
      </c>
      <c r="C18">
        <v>0</v>
      </c>
      <c r="D18" s="20">
        <v>4511488</v>
      </c>
      <c r="E18" s="32">
        <v>0</v>
      </c>
      <c r="F18" s="32"/>
    </row>
    <row r="19" spans="1:6" ht="12.75">
      <c r="A19" t="s">
        <v>226</v>
      </c>
      <c r="B19" t="s">
        <v>258</v>
      </c>
      <c r="C19">
        <v>0</v>
      </c>
      <c r="D19" s="20">
        <v>71505</v>
      </c>
      <c r="E19" s="32">
        <v>0</v>
      </c>
      <c r="F19" s="32"/>
    </row>
    <row r="20" spans="1:6" ht="12.75">
      <c r="A20" t="s">
        <v>236</v>
      </c>
      <c r="B20" t="s">
        <v>258</v>
      </c>
      <c r="C20">
        <v>0</v>
      </c>
      <c r="D20" s="20">
        <v>10329208</v>
      </c>
      <c r="E20" s="32">
        <v>0</v>
      </c>
      <c r="F20" s="32"/>
    </row>
    <row r="21" spans="1:6" ht="12.75">
      <c r="A21" t="s">
        <v>246</v>
      </c>
      <c r="B21" t="s">
        <v>258</v>
      </c>
      <c r="C21">
        <v>0</v>
      </c>
      <c r="D21" s="20">
        <v>752438</v>
      </c>
      <c r="E21" s="32">
        <v>0</v>
      </c>
      <c r="F21" s="32"/>
    </row>
    <row r="22" spans="1:6" ht="12.75">
      <c r="A22" t="s">
        <v>96</v>
      </c>
      <c r="B22" t="s">
        <v>258</v>
      </c>
      <c r="C22">
        <v>0</v>
      </c>
      <c r="D22" s="20">
        <v>4012809</v>
      </c>
      <c r="E22" s="32">
        <v>0</v>
      </c>
      <c r="F22" s="32"/>
    </row>
    <row r="23" spans="1:6" ht="12.75">
      <c r="A23" t="s">
        <v>228</v>
      </c>
      <c r="B23" t="s">
        <v>258</v>
      </c>
      <c r="C23">
        <v>0</v>
      </c>
      <c r="D23" s="20">
        <v>20617068</v>
      </c>
      <c r="E23" s="32">
        <v>0</v>
      </c>
      <c r="F23" s="32"/>
    </row>
    <row r="24" spans="1:6" ht="12.75">
      <c r="A24" t="s">
        <v>250</v>
      </c>
      <c r="B24" t="s">
        <v>258</v>
      </c>
      <c r="C24">
        <v>0</v>
      </c>
      <c r="D24" s="20">
        <v>516055</v>
      </c>
      <c r="E24" s="32">
        <v>0</v>
      </c>
      <c r="F24" s="32"/>
    </row>
    <row r="25" spans="1:6" ht="12.75">
      <c r="A25" t="s">
        <v>218</v>
      </c>
      <c r="B25" t="s">
        <v>258</v>
      </c>
      <c r="C25" s="19">
        <v>0</v>
      </c>
      <c r="D25" s="20">
        <v>68692542</v>
      </c>
      <c r="E25" s="32">
        <v>0</v>
      </c>
      <c r="F25" s="32"/>
    </row>
    <row r="26" spans="1:6" ht="12.75">
      <c r="A26" t="s">
        <v>249</v>
      </c>
      <c r="B26" t="s">
        <v>258</v>
      </c>
      <c r="C26">
        <v>0</v>
      </c>
      <c r="D26" s="20">
        <v>633441</v>
      </c>
      <c r="E26" s="32">
        <v>0</v>
      </c>
      <c r="F26" s="32"/>
    </row>
    <row r="27" spans="1:6" ht="12.75">
      <c r="A27" t="s">
        <v>94</v>
      </c>
      <c r="B27" t="s">
        <v>258</v>
      </c>
      <c r="C27">
        <v>0</v>
      </c>
      <c r="D27" s="20">
        <v>5647168</v>
      </c>
      <c r="E27" s="32">
        <v>0</v>
      </c>
      <c r="F27" s="32"/>
    </row>
    <row r="28" spans="1:6" ht="12.75">
      <c r="A28" t="s">
        <v>217</v>
      </c>
      <c r="B28" t="s">
        <v>258</v>
      </c>
      <c r="C28" s="19">
        <v>0</v>
      </c>
      <c r="D28" s="20">
        <v>85237338</v>
      </c>
      <c r="E28" s="32">
        <v>0</v>
      </c>
      <c r="F28" s="32"/>
    </row>
    <row r="29" spans="1:6" ht="12.75">
      <c r="A29" t="s">
        <v>248</v>
      </c>
      <c r="B29" t="s">
        <v>258</v>
      </c>
      <c r="C29">
        <v>0</v>
      </c>
      <c r="D29" s="20">
        <v>1514993</v>
      </c>
      <c r="E29" s="32">
        <v>0</v>
      </c>
      <c r="F29" s="32"/>
    </row>
    <row r="30" spans="1:6" ht="12.75">
      <c r="A30" t="s">
        <v>101</v>
      </c>
      <c r="B30" t="s">
        <v>258</v>
      </c>
      <c r="C30">
        <v>0</v>
      </c>
      <c r="D30" s="20">
        <v>1782893</v>
      </c>
      <c r="E30" s="32">
        <v>0</v>
      </c>
      <c r="F30" s="32"/>
    </row>
    <row r="31" spans="1:6" ht="12.75">
      <c r="A31" t="s">
        <v>223</v>
      </c>
      <c r="B31" t="s">
        <v>258</v>
      </c>
      <c r="C31" s="19">
        <v>0</v>
      </c>
      <c r="D31" s="20">
        <v>23832495</v>
      </c>
      <c r="E31" s="32">
        <v>0</v>
      </c>
      <c r="F31" s="32"/>
    </row>
    <row r="32" spans="1:6" ht="12.75">
      <c r="A32" t="s">
        <v>237</v>
      </c>
      <c r="B32" t="s">
        <v>258</v>
      </c>
      <c r="C32">
        <v>0</v>
      </c>
      <c r="D32" s="20">
        <v>10057975</v>
      </c>
      <c r="E32" s="32">
        <v>0</v>
      </c>
      <c r="F32" s="32"/>
    </row>
    <row r="33" spans="1:6" ht="12.75">
      <c r="A33" t="s">
        <v>102</v>
      </c>
      <c r="B33" t="s">
        <v>258</v>
      </c>
      <c r="C33">
        <v>0</v>
      </c>
      <c r="D33" s="20">
        <v>1533964</v>
      </c>
      <c r="E33" s="32">
        <v>0</v>
      </c>
      <c r="F33" s="32"/>
    </row>
    <row r="34" spans="1:6" ht="12.75">
      <c r="A34" t="s">
        <v>220</v>
      </c>
      <c r="B34" t="s">
        <v>258</v>
      </c>
      <c r="C34" s="19">
        <v>0</v>
      </c>
      <c r="D34" s="20">
        <v>39002772</v>
      </c>
      <c r="E34" s="32">
        <v>0</v>
      </c>
      <c r="F34" s="32"/>
    </row>
    <row r="35" spans="1:6" ht="12.75">
      <c r="A35" t="s">
        <v>99</v>
      </c>
      <c r="B35" t="s">
        <v>258</v>
      </c>
      <c r="C35">
        <v>0</v>
      </c>
      <c r="D35" s="20">
        <v>2130819</v>
      </c>
      <c r="E35" s="32">
        <v>0</v>
      </c>
      <c r="F35" s="32"/>
    </row>
    <row r="36" spans="1:6" ht="12.75">
      <c r="A36" t="s">
        <v>97</v>
      </c>
      <c r="B36" t="s">
        <v>258</v>
      </c>
      <c r="C36">
        <v>0</v>
      </c>
      <c r="D36" s="20">
        <v>3441790</v>
      </c>
      <c r="E36" s="32">
        <v>0</v>
      </c>
      <c r="F36" s="32"/>
    </row>
    <row r="37" spans="1:6" ht="12.75">
      <c r="A37" t="s">
        <v>92</v>
      </c>
      <c r="B37" t="s">
        <v>258</v>
      </c>
      <c r="C37">
        <v>0</v>
      </c>
      <c r="D37" s="20">
        <v>6310434</v>
      </c>
      <c r="E37" s="32">
        <v>0</v>
      </c>
      <c r="F37" s="32"/>
    </row>
    <row r="38" spans="1:6" ht="12.75">
      <c r="A38" t="s">
        <v>224</v>
      </c>
      <c r="B38" t="s">
        <v>258</v>
      </c>
      <c r="C38" s="19">
        <v>0</v>
      </c>
      <c r="D38" s="20">
        <v>20653556</v>
      </c>
      <c r="E38" s="32">
        <v>0</v>
      </c>
      <c r="F38" s="32"/>
    </row>
    <row r="39" spans="1:6" ht="12.75">
      <c r="A39" t="s">
        <v>252</v>
      </c>
      <c r="B39" t="s">
        <v>258</v>
      </c>
      <c r="C39">
        <v>0</v>
      </c>
      <c r="D39" s="20">
        <v>245000</v>
      </c>
      <c r="E39" s="32">
        <v>0</v>
      </c>
      <c r="F39" s="32"/>
    </row>
    <row r="40" spans="1:6" ht="12.75">
      <c r="A40" t="s">
        <v>234</v>
      </c>
      <c r="B40" t="s">
        <v>258</v>
      </c>
      <c r="C40">
        <v>0</v>
      </c>
      <c r="D40" s="20">
        <v>12666987</v>
      </c>
      <c r="E40" s="32">
        <v>0</v>
      </c>
      <c r="F40" s="32"/>
    </row>
    <row r="41" spans="1:6" ht="12.75">
      <c r="A41" t="s">
        <v>98</v>
      </c>
      <c r="B41" t="s">
        <v>258</v>
      </c>
      <c r="C41">
        <v>0</v>
      </c>
      <c r="D41" s="20">
        <v>3129486</v>
      </c>
      <c r="E41" s="32">
        <v>0</v>
      </c>
      <c r="F41" s="32"/>
    </row>
    <row r="42" spans="1:6" ht="12.75">
      <c r="A42" t="s">
        <v>244</v>
      </c>
      <c r="B42" t="s">
        <v>258</v>
      </c>
      <c r="C42">
        <v>0</v>
      </c>
      <c r="D42" s="20">
        <v>1284264</v>
      </c>
      <c r="E42" s="32">
        <v>0</v>
      </c>
      <c r="F42" s="32"/>
    </row>
    <row r="43" spans="1:6" ht="12.75">
      <c r="A43" t="s">
        <v>253</v>
      </c>
      <c r="B43" t="s">
        <v>258</v>
      </c>
      <c r="C43">
        <v>0</v>
      </c>
      <c r="D43" s="20">
        <v>223765</v>
      </c>
      <c r="E43" s="32">
        <v>0</v>
      </c>
      <c r="F43" s="32"/>
    </row>
    <row r="44" spans="1:6" ht="12.75">
      <c r="A44" t="s">
        <v>227</v>
      </c>
      <c r="B44" t="s">
        <v>258</v>
      </c>
      <c r="C44">
        <v>0</v>
      </c>
      <c r="D44" s="20">
        <v>66411</v>
      </c>
      <c r="E44" s="32">
        <v>0</v>
      </c>
      <c r="F44" s="32"/>
    </row>
    <row r="45" spans="1:6" ht="12.75">
      <c r="A45" t="s">
        <v>100</v>
      </c>
      <c r="B45" t="s">
        <v>258</v>
      </c>
      <c r="C45">
        <v>0</v>
      </c>
      <c r="D45" s="20">
        <v>2108665</v>
      </c>
      <c r="E45" s="32">
        <v>0</v>
      </c>
      <c r="F45" s="32"/>
    </row>
    <row r="46" spans="1:6" ht="12.75">
      <c r="A46" t="s">
        <v>231</v>
      </c>
      <c r="B46" t="s">
        <v>258</v>
      </c>
      <c r="C46">
        <v>0</v>
      </c>
      <c r="D46" s="20">
        <v>15306252</v>
      </c>
      <c r="E46" s="32">
        <v>0</v>
      </c>
      <c r="F46" s="32"/>
    </row>
    <row r="47" spans="1:6" ht="12.75">
      <c r="A47" t="s">
        <v>216</v>
      </c>
      <c r="B47" t="s">
        <v>258</v>
      </c>
      <c r="C47" s="19">
        <v>0</v>
      </c>
      <c r="D47" s="20">
        <v>149229090</v>
      </c>
      <c r="E47" s="32">
        <v>0</v>
      </c>
      <c r="F47" s="32"/>
    </row>
    <row r="48" spans="1:6" ht="12.75">
      <c r="A48" t="s">
        <v>247</v>
      </c>
      <c r="B48" t="s">
        <v>258</v>
      </c>
      <c r="C48">
        <v>0</v>
      </c>
      <c r="D48" s="20">
        <v>743981</v>
      </c>
      <c r="E48" s="32">
        <v>0</v>
      </c>
      <c r="F48" s="32"/>
    </row>
    <row r="49" spans="1:6" ht="12.75">
      <c r="A49" t="s">
        <v>235</v>
      </c>
      <c r="B49" t="s">
        <v>258</v>
      </c>
      <c r="C49">
        <v>0</v>
      </c>
      <c r="D49" s="20">
        <v>10473282</v>
      </c>
      <c r="E49" s="32">
        <v>0</v>
      </c>
      <c r="F49" s="32"/>
    </row>
    <row r="50" spans="1:6" ht="12.75">
      <c r="A50" t="s">
        <v>105</v>
      </c>
      <c r="B50" t="s">
        <v>258</v>
      </c>
      <c r="C50">
        <v>0</v>
      </c>
      <c r="D50" s="20">
        <v>7637</v>
      </c>
      <c r="E50" s="32">
        <v>0</v>
      </c>
      <c r="F50" s="32"/>
    </row>
    <row r="51" spans="1:6" ht="12.75">
      <c r="A51" t="s">
        <v>103</v>
      </c>
      <c r="B51" t="s">
        <v>258</v>
      </c>
      <c r="C51">
        <v>0</v>
      </c>
      <c r="D51" s="20">
        <v>212679</v>
      </c>
      <c r="E51" s="32">
        <v>0</v>
      </c>
      <c r="F51" s="32"/>
    </row>
    <row r="52" spans="1:6" ht="12.75">
      <c r="A52" t="s">
        <v>232</v>
      </c>
      <c r="B52" t="s">
        <v>258</v>
      </c>
      <c r="C52">
        <v>0</v>
      </c>
      <c r="D52" s="20">
        <v>13711597</v>
      </c>
      <c r="E52" s="32">
        <v>0</v>
      </c>
      <c r="F52" s="32"/>
    </row>
    <row r="53" spans="1:6" ht="12.75">
      <c r="A53" t="s">
        <v>104</v>
      </c>
      <c r="B53" t="s">
        <v>258</v>
      </c>
      <c r="C53">
        <v>0</v>
      </c>
      <c r="D53" s="20">
        <v>87476</v>
      </c>
      <c r="E53" s="32">
        <v>0</v>
      </c>
      <c r="F53" s="32"/>
    </row>
    <row r="54" spans="1:6" ht="12.75">
      <c r="A54" t="s">
        <v>91</v>
      </c>
      <c r="B54" t="s">
        <v>258</v>
      </c>
      <c r="C54">
        <v>0</v>
      </c>
      <c r="D54" s="20">
        <v>6440053</v>
      </c>
      <c r="E54" s="32">
        <v>0</v>
      </c>
      <c r="F54" s="32"/>
    </row>
    <row r="55" spans="1:6" ht="12.75">
      <c r="A55" t="s">
        <v>238</v>
      </c>
      <c r="B55" t="s">
        <v>258</v>
      </c>
      <c r="C55">
        <v>0</v>
      </c>
      <c r="D55" s="20">
        <v>9832017</v>
      </c>
      <c r="E55" s="32">
        <v>0</v>
      </c>
      <c r="F55" s="32"/>
    </row>
    <row r="56" spans="1:6" ht="12.75">
      <c r="A56" t="s">
        <v>219</v>
      </c>
      <c r="B56" t="s">
        <v>258</v>
      </c>
      <c r="C56" s="19">
        <v>0</v>
      </c>
      <c r="D56" s="20">
        <v>41087825</v>
      </c>
      <c r="E56" s="32">
        <v>0</v>
      </c>
      <c r="F56" s="32"/>
    </row>
    <row r="57" spans="1:6" ht="12.75">
      <c r="A57" t="s">
        <v>245</v>
      </c>
      <c r="B57" t="s">
        <v>258</v>
      </c>
      <c r="C57">
        <v>0</v>
      </c>
      <c r="D57" s="20">
        <v>1123913</v>
      </c>
      <c r="E57" s="32">
        <v>0</v>
      </c>
      <c r="F57" s="32"/>
    </row>
    <row r="58" spans="1:6" ht="12.75">
      <c r="A58" t="s">
        <v>93</v>
      </c>
      <c r="B58" t="s">
        <v>258</v>
      </c>
      <c r="C58">
        <v>0</v>
      </c>
      <c r="D58" s="20">
        <v>6019877</v>
      </c>
      <c r="E58" s="32">
        <v>0</v>
      </c>
      <c r="F58" s="32"/>
    </row>
    <row r="59" spans="1:6" ht="12.75">
      <c r="A59" t="s">
        <v>222</v>
      </c>
      <c r="B59" t="s">
        <v>258</v>
      </c>
      <c r="C59">
        <v>0</v>
      </c>
      <c r="D59" s="20">
        <v>32369558</v>
      </c>
      <c r="E59" s="32">
        <v>0</v>
      </c>
      <c r="F59" s="32"/>
    </row>
    <row r="60" spans="1:6" ht="12.75">
      <c r="A60" t="s">
        <v>225</v>
      </c>
      <c r="B60" t="s">
        <v>258</v>
      </c>
      <c r="C60" s="19">
        <v>0</v>
      </c>
      <c r="D60" s="20">
        <v>11392629</v>
      </c>
      <c r="E60" s="32">
        <v>0</v>
      </c>
      <c r="F60" s="32"/>
    </row>
    <row r="61" spans="1:5" ht="12.75">
      <c r="A61" t="s">
        <v>215</v>
      </c>
      <c r="B61" t="s">
        <v>258</v>
      </c>
      <c r="C61">
        <v>1</v>
      </c>
      <c r="D61" s="20">
        <v>14268711</v>
      </c>
      <c r="E61" s="24">
        <f aca="true" t="shared" si="0" ref="E61:E71">C61/D61*10^6</f>
        <v>0.07008341538349189</v>
      </c>
    </row>
    <row r="62" spans="1:5" ht="12.75">
      <c r="A62" t="s">
        <v>214</v>
      </c>
      <c r="B62" t="s">
        <v>258</v>
      </c>
      <c r="C62">
        <v>1</v>
      </c>
      <c r="D62" s="20">
        <v>10486339</v>
      </c>
      <c r="E62" s="24">
        <f t="shared" si="0"/>
        <v>0.09536216595706089</v>
      </c>
    </row>
    <row r="63" spans="1:5" ht="12.75">
      <c r="A63" t="s">
        <v>213</v>
      </c>
      <c r="B63" t="s">
        <v>258</v>
      </c>
      <c r="C63">
        <v>5</v>
      </c>
      <c r="D63" s="20">
        <v>41048532</v>
      </c>
      <c r="E63" s="24">
        <f t="shared" si="0"/>
        <v>0.12180703563284552</v>
      </c>
    </row>
    <row r="64" spans="1:6" ht="12.75">
      <c r="A64" t="s">
        <v>211</v>
      </c>
      <c r="B64" t="s">
        <v>258</v>
      </c>
      <c r="C64">
        <v>8</v>
      </c>
      <c r="D64" s="20">
        <v>11862740</v>
      </c>
      <c r="E64" s="24">
        <f t="shared" si="0"/>
        <v>0.6743804551056501</v>
      </c>
      <c r="F64" s="8"/>
    </row>
    <row r="65" spans="1:5" ht="12.75">
      <c r="A65" t="s">
        <v>208</v>
      </c>
      <c r="B65" t="s">
        <v>258</v>
      </c>
      <c r="C65">
        <v>12</v>
      </c>
      <c r="D65" s="20">
        <v>1694477</v>
      </c>
      <c r="E65" s="24">
        <f t="shared" si="0"/>
        <v>7.081831149080218</v>
      </c>
    </row>
    <row r="66" spans="1:5" ht="12.75">
      <c r="A66" t="s">
        <v>207</v>
      </c>
      <c r="B66" t="s">
        <v>258</v>
      </c>
      <c r="C66">
        <v>17</v>
      </c>
      <c r="D66" s="20">
        <v>1990876</v>
      </c>
      <c r="E66" s="24">
        <f t="shared" si="0"/>
        <v>8.538954711393377</v>
      </c>
    </row>
    <row r="67" spans="1:5" ht="12.75">
      <c r="A67" t="s">
        <v>212</v>
      </c>
      <c r="B67" t="s">
        <v>258</v>
      </c>
      <c r="C67">
        <v>19</v>
      </c>
      <c r="D67" s="20">
        <v>34859364</v>
      </c>
      <c r="E67" s="24">
        <f t="shared" si="0"/>
        <v>0.5450472360884151</v>
      </c>
    </row>
    <row r="68" spans="1:5" ht="12.75">
      <c r="A68" t="s">
        <v>480</v>
      </c>
      <c r="B68" t="s">
        <v>258</v>
      </c>
      <c r="C68">
        <v>42</v>
      </c>
      <c r="D68" s="20">
        <v>83082869</v>
      </c>
      <c r="E68" s="24">
        <f t="shared" si="0"/>
        <v>0.5055193748785926</v>
      </c>
    </row>
    <row r="69" spans="1:5" ht="12.75">
      <c r="A69" t="s">
        <v>210</v>
      </c>
      <c r="B69" t="s">
        <v>258</v>
      </c>
      <c r="C69">
        <v>53</v>
      </c>
      <c r="D69" s="20">
        <v>21669278</v>
      </c>
      <c r="E69" s="24">
        <f t="shared" si="0"/>
        <v>2.4458590636937694</v>
      </c>
    </row>
    <row r="70" spans="1:5" ht="12.75">
      <c r="A70" t="s">
        <v>209</v>
      </c>
      <c r="B70" t="s">
        <v>258</v>
      </c>
      <c r="C70">
        <v>266</v>
      </c>
      <c r="D70" s="20">
        <v>49052489</v>
      </c>
      <c r="E70" s="24">
        <f t="shared" si="0"/>
        <v>5.422762543201427</v>
      </c>
    </row>
    <row r="71" spans="1:6" ht="12.75">
      <c r="A71"/>
      <c r="B71" s="21" t="s">
        <v>150</v>
      </c>
      <c r="C71" s="21">
        <f>SUM(C11:C70)</f>
        <v>424</v>
      </c>
      <c r="D71" s="26">
        <f>SUM(D11:D70)</f>
        <v>998873281</v>
      </c>
      <c r="E71" s="27">
        <f t="shared" si="0"/>
        <v>0.4244782677293377</v>
      </c>
      <c r="F71" s="28"/>
    </row>
    <row r="72" spans="1:4" ht="12.75">
      <c r="A72"/>
      <c r="C72"/>
      <c r="D72" s="20"/>
    </row>
    <row r="73" spans="1:6" ht="12.75">
      <c r="A73" t="s">
        <v>131</v>
      </c>
      <c r="B73" t="s">
        <v>142</v>
      </c>
      <c r="C73"/>
      <c r="D73" s="20">
        <v>381371</v>
      </c>
      <c r="E73" s="32">
        <v>0</v>
      </c>
      <c r="F73" s="32"/>
    </row>
    <row r="74" spans="1:6" ht="12.75">
      <c r="A74" t="s">
        <v>132</v>
      </c>
      <c r="B74" t="s">
        <v>142</v>
      </c>
      <c r="C74"/>
      <c r="D74" s="20">
        <v>47758224</v>
      </c>
      <c r="E74" s="32">
        <v>0</v>
      </c>
      <c r="F74" s="32"/>
    </row>
    <row r="75" spans="1:6" ht="12.75">
      <c r="A75" t="s">
        <v>133</v>
      </c>
      <c r="B75" t="s">
        <v>142</v>
      </c>
      <c r="C75"/>
      <c r="D75" s="20">
        <v>13388910</v>
      </c>
      <c r="E75" s="32">
        <v>0</v>
      </c>
      <c r="F75" s="32"/>
    </row>
    <row r="76" spans="1:6" ht="12.75">
      <c r="A76" t="s">
        <v>134</v>
      </c>
      <c r="B76" t="s">
        <v>142</v>
      </c>
      <c r="C76"/>
      <c r="D76" s="20">
        <v>1108777</v>
      </c>
      <c r="E76" s="32">
        <v>0</v>
      </c>
      <c r="F76" s="32"/>
    </row>
    <row r="77" spans="1:6" ht="12.75">
      <c r="A77" t="s">
        <v>136</v>
      </c>
      <c r="B77" t="s">
        <v>142</v>
      </c>
      <c r="C77"/>
      <c r="D77" s="20">
        <v>6677534</v>
      </c>
      <c r="E77" s="32">
        <v>0</v>
      </c>
      <c r="F77" s="32"/>
    </row>
    <row r="78" spans="1:6" ht="12.75">
      <c r="A78" t="s">
        <v>128</v>
      </c>
      <c r="B78" t="s">
        <v>142</v>
      </c>
      <c r="C78"/>
      <c r="D78" s="20">
        <v>23479095</v>
      </c>
      <c r="E78" s="32">
        <v>0</v>
      </c>
      <c r="F78" s="32"/>
    </row>
    <row r="79" spans="1:7" ht="12.75">
      <c r="A79" s="18" t="s">
        <v>481</v>
      </c>
      <c r="B79" t="s">
        <v>142</v>
      </c>
      <c r="C79" s="13">
        <v>4</v>
      </c>
      <c r="D79" s="9">
        <v>153546896</v>
      </c>
      <c r="E79" s="24">
        <f aca="true" t="shared" si="1" ref="E79:E95">C79/D79*10^6</f>
        <v>0.02605067314418391</v>
      </c>
      <c r="F79" s="8"/>
      <c r="G79" s="6" t="s">
        <v>482</v>
      </c>
    </row>
    <row r="80" spans="1:5" ht="12.75">
      <c r="A80" t="s">
        <v>125</v>
      </c>
      <c r="B80" t="s">
        <v>142</v>
      </c>
      <c r="C80">
        <v>6</v>
      </c>
      <c r="D80" s="20">
        <v>460823</v>
      </c>
      <c r="E80" s="24">
        <f t="shared" si="1"/>
        <v>13.020183454384872</v>
      </c>
    </row>
    <row r="81" spans="1:5" ht="12.75">
      <c r="A81" t="s">
        <v>135</v>
      </c>
      <c r="B81" t="s">
        <v>142</v>
      </c>
      <c r="C81">
        <v>10</v>
      </c>
      <c r="D81" s="20">
        <v>230512000</v>
      </c>
      <c r="E81" s="24">
        <f t="shared" si="1"/>
        <v>0.04338168945651419</v>
      </c>
    </row>
    <row r="82" spans="1:5" ht="12.75">
      <c r="A82" t="s">
        <v>124</v>
      </c>
      <c r="B82" t="s">
        <v>142</v>
      </c>
      <c r="C82">
        <v>14</v>
      </c>
      <c r="D82" s="20">
        <v>7008300</v>
      </c>
      <c r="E82" s="24">
        <f t="shared" si="1"/>
        <v>1.9976313799352199</v>
      </c>
    </row>
    <row r="83" spans="1:5" ht="12.75">
      <c r="A83" t="s">
        <v>141</v>
      </c>
      <c r="B83" t="s">
        <v>142</v>
      </c>
      <c r="C83">
        <v>15</v>
      </c>
      <c r="D83" s="20">
        <v>86116559</v>
      </c>
      <c r="E83" s="24">
        <f t="shared" si="1"/>
        <v>0.17418252858895583</v>
      </c>
    </row>
    <row r="84" spans="1:6" ht="12.75">
      <c r="A84" s="18" t="s">
        <v>473</v>
      </c>
      <c r="B84" t="s">
        <v>142</v>
      </c>
      <c r="C84" s="13">
        <v>16</v>
      </c>
      <c r="D84" s="14">
        <f>4.48*10^6</f>
        <v>4480000</v>
      </c>
      <c r="E84" s="24">
        <f t="shared" si="1"/>
        <v>3.571428571428571</v>
      </c>
      <c r="F84" s="8"/>
    </row>
    <row r="85" spans="1:5" ht="12.75">
      <c r="A85" t="s">
        <v>139</v>
      </c>
      <c r="B85" t="s">
        <v>142</v>
      </c>
      <c r="C85" s="13">
        <v>16</v>
      </c>
      <c r="D85" s="20">
        <v>4608167</v>
      </c>
      <c r="E85" s="24">
        <f t="shared" si="1"/>
        <v>3.4720963888678513</v>
      </c>
    </row>
    <row r="86" spans="1:5" ht="12.75">
      <c r="A86" t="s">
        <v>130</v>
      </c>
      <c r="B86" t="s">
        <v>142</v>
      </c>
      <c r="C86">
        <v>24</v>
      </c>
      <c r="D86" s="20">
        <v>2996082</v>
      </c>
      <c r="E86" s="24">
        <f t="shared" si="1"/>
        <v>8.010461662931789</v>
      </c>
    </row>
    <row r="87" spans="1:5" ht="12.75">
      <c r="A87" t="s">
        <v>137</v>
      </c>
      <c r="B87" t="s">
        <v>142</v>
      </c>
      <c r="C87">
        <v>51</v>
      </c>
      <c r="D87" s="20">
        <v>27780000</v>
      </c>
      <c r="E87" s="24">
        <f t="shared" si="1"/>
        <v>1.83585313174946</v>
      </c>
    </row>
    <row r="88" spans="1:5" ht="12.75">
      <c r="A88" t="s">
        <v>127</v>
      </c>
      <c r="B88" t="s">
        <v>142</v>
      </c>
      <c r="C88">
        <v>64</v>
      </c>
      <c r="D88" s="20">
        <v>22920946</v>
      </c>
      <c r="E88" s="24">
        <f t="shared" si="1"/>
        <v>2.792205871433055</v>
      </c>
    </row>
    <row r="89" spans="1:5" ht="12.75">
      <c r="A89" t="s">
        <v>138</v>
      </c>
      <c r="B89" t="s">
        <v>142</v>
      </c>
      <c r="C89">
        <f>11+1+52+1+1</f>
        <v>66</v>
      </c>
      <c r="D89" s="20">
        <v>92681453</v>
      </c>
      <c r="E89" s="24">
        <f t="shared" si="1"/>
        <v>0.7121165871234236</v>
      </c>
    </row>
    <row r="90" spans="1:5" ht="12.75">
      <c r="A90" t="s">
        <v>140</v>
      </c>
      <c r="B90" t="s">
        <v>142</v>
      </c>
      <c r="C90">
        <v>75</v>
      </c>
      <c r="D90" s="20">
        <v>65493298</v>
      </c>
      <c r="E90" s="24">
        <f t="shared" si="1"/>
        <v>1.145155340932747</v>
      </c>
    </row>
    <row r="91" spans="1:5" ht="12.75">
      <c r="A91" t="s">
        <v>129</v>
      </c>
      <c r="B91" t="s">
        <v>142</v>
      </c>
      <c r="C91">
        <v>271</v>
      </c>
      <c r="D91" s="20">
        <v>49232844</v>
      </c>
      <c r="E91" s="24">
        <f t="shared" si="1"/>
        <v>5.504455521602612</v>
      </c>
    </row>
    <row r="92" spans="1:5" ht="12.75">
      <c r="A92" t="s">
        <v>474</v>
      </c>
      <c r="B92" t="s">
        <v>142</v>
      </c>
      <c r="C92" s="13">
        <v>290</v>
      </c>
      <c r="D92" s="20">
        <v>1147995226</v>
      </c>
      <c r="E92" s="24">
        <f t="shared" si="1"/>
        <v>0.25261429092388926</v>
      </c>
    </row>
    <row r="93" spans="1:5" ht="12.75">
      <c r="A93" t="s">
        <v>333</v>
      </c>
      <c r="B93" t="s">
        <v>142</v>
      </c>
      <c r="C93">
        <v>559</v>
      </c>
      <c r="D93" s="20">
        <v>1322044605</v>
      </c>
      <c r="E93" s="24">
        <f t="shared" si="1"/>
        <v>0.4228299089802647</v>
      </c>
    </row>
    <row r="94" spans="1:5" ht="12.75">
      <c r="A94" t="s">
        <v>126</v>
      </c>
      <c r="B94" t="s">
        <v>142</v>
      </c>
      <c r="C94">
        <v>1910</v>
      </c>
      <c r="D94" s="20">
        <v>127288628</v>
      </c>
      <c r="E94" s="24">
        <f t="shared" si="1"/>
        <v>15.005268184680252</v>
      </c>
    </row>
    <row r="95" spans="1:5" ht="12.75">
      <c r="A95"/>
      <c r="B95" s="21" t="s">
        <v>142</v>
      </c>
      <c r="C95" s="25">
        <f>SUM(C73:C94)</f>
        <v>3391</v>
      </c>
      <c r="D95" s="26">
        <f>SUM(D73:D94)</f>
        <v>3437959738</v>
      </c>
      <c r="E95" s="27">
        <f t="shared" si="1"/>
        <v>0.9863408121157002</v>
      </c>
    </row>
    <row r="96" spans="1:4" ht="12.75">
      <c r="A96"/>
      <c r="C96"/>
      <c r="D96" s="20"/>
    </row>
    <row r="97" spans="1:7" ht="12.75">
      <c r="A97" t="s">
        <v>153</v>
      </c>
      <c r="B97" t="s">
        <v>472</v>
      </c>
      <c r="C97">
        <v>292</v>
      </c>
      <c r="D97" s="33">
        <v>140702096</v>
      </c>
      <c r="E97" s="24">
        <f aca="true" t="shared" si="2" ref="E97:E131">C97/D97*10^6</f>
        <v>2.0753066819985397</v>
      </c>
      <c r="F97" s="12" t="s">
        <v>2</v>
      </c>
      <c r="G97" s="6" t="s">
        <v>16</v>
      </c>
    </row>
    <row r="98" spans="1:7" ht="12.75">
      <c r="A98" s="18" t="s">
        <v>483</v>
      </c>
      <c r="B98" t="s">
        <v>472</v>
      </c>
      <c r="C98" s="13">
        <v>152</v>
      </c>
      <c r="D98" s="9">
        <v>8205533</v>
      </c>
      <c r="E98" s="24">
        <f t="shared" si="2"/>
        <v>18.52408612578854</v>
      </c>
      <c r="F98" s="12" t="s">
        <v>2</v>
      </c>
      <c r="G98" s="6" t="s">
        <v>515</v>
      </c>
    </row>
    <row r="99" spans="1:7" ht="12.75">
      <c r="A99" s="18" t="s">
        <v>485</v>
      </c>
      <c r="B99" t="s">
        <v>472</v>
      </c>
      <c r="C99" s="13">
        <v>66</v>
      </c>
      <c r="D99" s="9">
        <v>10403951</v>
      </c>
      <c r="E99" s="24">
        <f t="shared" si="2"/>
        <v>6.343743833472495</v>
      </c>
      <c r="F99" s="12" t="s">
        <v>2</v>
      </c>
      <c r="G99" s="6" t="s">
        <v>515</v>
      </c>
    </row>
    <row r="100" spans="1:7" ht="12.75">
      <c r="A100" s="18" t="s">
        <v>484</v>
      </c>
      <c r="B100" t="s">
        <v>472</v>
      </c>
      <c r="C100" s="13">
        <v>2</v>
      </c>
      <c r="D100" s="10">
        <v>3989018</v>
      </c>
      <c r="E100" s="24">
        <f t="shared" si="2"/>
        <v>0.5013765292610863</v>
      </c>
      <c r="F100" s="12" t="s">
        <v>2</v>
      </c>
      <c r="G100" s="6" t="s">
        <v>515</v>
      </c>
    </row>
    <row r="101" spans="1:7" ht="12.75">
      <c r="A101" s="18" t="s">
        <v>486</v>
      </c>
      <c r="B101" t="s">
        <v>472</v>
      </c>
      <c r="C101" s="13">
        <v>15</v>
      </c>
      <c r="D101" s="9">
        <v>7262675</v>
      </c>
      <c r="E101" s="24">
        <f t="shared" si="2"/>
        <v>2.0653547074597167</v>
      </c>
      <c r="F101" s="12" t="s">
        <v>2</v>
      </c>
      <c r="G101" s="6" t="s">
        <v>515</v>
      </c>
    </row>
    <row r="102" spans="1:6" ht="12.75">
      <c r="A102" s="18" t="s">
        <v>488</v>
      </c>
      <c r="B102" t="s">
        <v>472</v>
      </c>
      <c r="C102" s="13">
        <v>1</v>
      </c>
      <c r="D102" s="9">
        <v>792604</v>
      </c>
      <c r="E102" s="24">
        <f t="shared" si="2"/>
        <v>1.2616640844608404</v>
      </c>
      <c r="F102" s="12" t="s">
        <v>2</v>
      </c>
    </row>
    <row r="103" spans="1:7" ht="12.75">
      <c r="A103" s="18" t="s">
        <v>489</v>
      </c>
      <c r="B103" t="s">
        <v>472</v>
      </c>
      <c r="C103" s="13">
        <v>92</v>
      </c>
      <c r="D103" s="9">
        <v>10220911</v>
      </c>
      <c r="E103" s="24">
        <f t="shared" si="2"/>
        <v>9.001154593753924</v>
      </c>
      <c r="F103" s="12" t="s">
        <v>2</v>
      </c>
      <c r="G103" s="6" t="s">
        <v>515</v>
      </c>
    </row>
    <row r="104" spans="1:7" ht="12.75">
      <c r="A104" s="18" t="s">
        <v>491</v>
      </c>
      <c r="B104" t="s">
        <v>472</v>
      </c>
      <c r="C104" s="13">
        <v>12</v>
      </c>
      <c r="D104" s="9">
        <v>5484723</v>
      </c>
      <c r="E104" s="24">
        <f t="shared" si="2"/>
        <v>2.1878953595286394</v>
      </c>
      <c r="F104" s="12" t="s">
        <v>2</v>
      </c>
      <c r="G104" s="6" t="s">
        <v>515</v>
      </c>
    </row>
    <row r="105" spans="1:7" ht="12.75">
      <c r="A105" s="18" t="s">
        <v>492</v>
      </c>
      <c r="B105" t="s">
        <v>472</v>
      </c>
      <c r="C105" s="13">
        <v>7</v>
      </c>
      <c r="D105" s="9">
        <v>1307605</v>
      </c>
      <c r="E105" s="24">
        <f t="shared" si="2"/>
        <v>5.353298587876308</v>
      </c>
      <c r="F105" s="12" t="s">
        <v>2</v>
      </c>
      <c r="G105" s="6" t="s">
        <v>515</v>
      </c>
    </row>
    <row r="106" spans="1:7" ht="12.75">
      <c r="A106" s="18" t="s">
        <v>494</v>
      </c>
      <c r="B106" t="s">
        <v>472</v>
      </c>
      <c r="C106" s="13">
        <v>27</v>
      </c>
      <c r="D106" s="9">
        <v>5244749</v>
      </c>
      <c r="E106" s="24">
        <f t="shared" si="2"/>
        <v>5.148006129559299</v>
      </c>
      <c r="F106" s="12" t="s">
        <v>2</v>
      </c>
      <c r="G106" s="6" t="s">
        <v>515</v>
      </c>
    </row>
    <row r="107" spans="1:7" ht="12.75">
      <c r="A107" s="18" t="s">
        <v>495</v>
      </c>
      <c r="B107" t="s">
        <v>472</v>
      </c>
      <c r="C107" s="13">
        <v>521</v>
      </c>
      <c r="D107" s="9">
        <v>61538322</v>
      </c>
      <c r="E107" s="24">
        <f t="shared" si="2"/>
        <v>8.466269197265406</v>
      </c>
      <c r="F107" s="12" t="s">
        <v>2</v>
      </c>
      <c r="G107" s="6" t="s">
        <v>515</v>
      </c>
    </row>
    <row r="108" spans="1:7" ht="12.75">
      <c r="A108" s="18" t="s">
        <v>504</v>
      </c>
      <c r="B108" t="s">
        <v>472</v>
      </c>
      <c r="C108" s="13">
        <v>15</v>
      </c>
      <c r="D108" s="11">
        <v>2114550</v>
      </c>
      <c r="E108" s="24">
        <f t="shared" si="2"/>
        <v>7.093707881109456</v>
      </c>
      <c r="F108" s="12" t="s">
        <v>2</v>
      </c>
      <c r="G108" s="6" t="s">
        <v>515</v>
      </c>
    </row>
    <row r="109" spans="1:7" ht="12.75">
      <c r="A109" s="18" t="s">
        <v>490</v>
      </c>
      <c r="B109" t="s">
        <v>472</v>
      </c>
      <c r="C109" s="13">
        <v>467</v>
      </c>
      <c r="D109" s="9">
        <v>82369552</v>
      </c>
      <c r="E109" s="24">
        <f t="shared" si="2"/>
        <v>5.669570717101873</v>
      </c>
      <c r="F109" s="12" t="s">
        <v>2</v>
      </c>
      <c r="G109" s="6" t="s">
        <v>515</v>
      </c>
    </row>
    <row r="110" spans="1:7" ht="12.75">
      <c r="A110" s="18" t="s">
        <v>496</v>
      </c>
      <c r="B110" t="s">
        <v>472</v>
      </c>
      <c r="C110" s="13">
        <v>25</v>
      </c>
      <c r="D110" s="9">
        <v>10722816</v>
      </c>
      <c r="E110" s="24">
        <f t="shared" si="2"/>
        <v>2.3314771045217975</v>
      </c>
      <c r="F110" s="12" t="s">
        <v>2</v>
      </c>
      <c r="G110" s="6" t="s">
        <v>515</v>
      </c>
    </row>
    <row r="111" spans="1:7" ht="12.75">
      <c r="A111" s="18" t="s">
        <v>497</v>
      </c>
      <c r="B111" t="s">
        <v>472</v>
      </c>
      <c r="C111" s="13">
        <v>25</v>
      </c>
      <c r="D111" s="9">
        <v>9930915</v>
      </c>
      <c r="E111" s="24">
        <f t="shared" si="2"/>
        <v>2.517391398476374</v>
      </c>
      <c r="F111" s="12" t="s">
        <v>2</v>
      </c>
      <c r="G111" s="6" t="s">
        <v>515</v>
      </c>
    </row>
    <row r="112" spans="1:7" ht="12.75">
      <c r="A112" s="18" t="s">
        <v>499</v>
      </c>
      <c r="B112" t="s">
        <v>472</v>
      </c>
      <c r="C112" s="13">
        <v>2</v>
      </c>
      <c r="D112" s="9">
        <v>304367</v>
      </c>
      <c r="E112" s="24">
        <f t="shared" si="2"/>
        <v>6.5710145975089285</v>
      </c>
      <c r="F112" s="12" t="s">
        <v>2</v>
      </c>
      <c r="G112" s="6" t="s">
        <v>515</v>
      </c>
    </row>
    <row r="113" spans="1:7" ht="12.75">
      <c r="A113" s="18" t="s">
        <v>498</v>
      </c>
      <c r="B113" t="s">
        <v>472</v>
      </c>
      <c r="C113" s="13">
        <v>8</v>
      </c>
      <c r="D113" s="9">
        <v>4156119</v>
      </c>
      <c r="E113" s="24">
        <f t="shared" si="2"/>
        <v>1.9248726997470476</v>
      </c>
      <c r="F113" s="12" t="s">
        <v>2</v>
      </c>
      <c r="G113" s="6" t="s">
        <v>515</v>
      </c>
    </row>
    <row r="114" spans="1:7" ht="12.75">
      <c r="A114" s="18" t="s">
        <v>500</v>
      </c>
      <c r="B114" t="s">
        <v>472</v>
      </c>
      <c r="C114" s="13">
        <v>549</v>
      </c>
      <c r="D114" s="9">
        <v>58145320</v>
      </c>
      <c r="E114" s="24">
        <f t="shared" si="2"/>
        <v>9.441860497113096</v>
      </c>
      <c r="F114" s="12" t="s">
        <v>2</v>
      </c>
      <c r="G114" s="6" t="s">
        <v>515</v>
      </c>
    </row>
    <row r="115" spans="1:7" ht="12.75">
      <c r="A115" s="18" t="s">
        <v>503</v>
      </c>
      <c r="B115" t="s">
        <v>472</v>
      </c>
      <c r="C115" s="13">
        <v>9</v>
      </c>
      <c r="D115" s="9">
        <v>2245423</v>
      </c>
      <c r="E115" s="24">
        <f t="shared" si="2"/>
        <v>4.008153474868655</v>
      </c>
      <c r="F115" s="12" t="s">
        <v>2</v>
      </c>
      <c r="G115" s="6" t="s">
        <v>515</v>
      </c>
    </row>
    <row r="116" spans="1:7" ht="12.75">
      <c r="A116" s="18" t="s">
        <v>501</v>
      </c>
      <c r="B116" t="s">
        <v>472</v>
      </c>
      <c r="C116" s="13">
        <v>1</v>
      </c>
      <c r="D116" s="9">
        <v>34498</v>
      </c>
      <c r="E116" s="24">
        <f t="shared" si="2"/>
        <v>28.98718766305293</v>
      </c>
      <c r="F116" s="12" t="s">
        <v>2</v>
      </c>
      <c r="G116" s="37" t="s">
        <v>515</v>
      </c>
    </row>
    <row r="117" spans="1:7" ht="12.75">
      <c r="A117" s="18" t="s">
        <v>502</v>
      </c>
      <c r="B117" t="s">
        <v>472</v>
      </c>
      <c r="C117" s="13">
        <v>15</v>
      </c>
      <c r="D117" s="11">
        <v>3565205</v>
      </c>
      <c r="E117" s="24">
        <f t="shared" si="2"/>
        <v>4.2073316962138225</v>
      </c>
      <c r="F117" s="12" t="s">
        <v>2</v>
      </c>
      <c r="G117" s="6" t="s">
        <v>515</v>
      </c>
    </row>
    <row r="118" spans="1:7" ht="12.75">
      <c r="A118" s="18" t="s">
        <v>505</v>
      </c>
      <c r="B118" t="s">
        <v>472</v>
      </c>
      <c r="C118" s="13">
        <v>4</v>
      </c>
      <c r="D118" s="9">
        <v>403532</v>
      </c>
      <c r="E118" s="24">
        <f t="shared" si="2"/>
        <v>9.912472864605533</v>
      </c>
      <c r="F118" s="12" t="s">
        <v>2</v>
      </c>
      <c r="G118" s="6" t="s">
        <v>515</v>
      </c>
    </row>
    <row r="119" spans="1:7" ht="12.75">
      <c r="A119" s="18" t="s">
        <v>506</v>
      </c>
      <c r="B119" t="s">
        <v>472</v>
      </c>
      <c r="C119" s="13">
        <v>55</v>
      </c>
      <c r="D119" s="11">
        <v>16645313</v>
      </c>
      <c r="E119" s="24">
        <f t="shared" si="2"/>
        <v>3.304233449980784</v>
      </c>
      <c r="F119" s="12" t="s">
        <v>2</v>
      </c>
      <c r="G119" s="6" t="s">
        <v>515</v>
      </c>
    </row>
    <row r="120" spans="1:7" ht="12.75">
      <c r="A120" s="18" t="s">
        <v>507</v>
      </c>
      <c r="B120" t="s">
        <v>472</v>
      </c>
      <c r="C120" s="13">
        <v>25</v>
      </c>
      <c r="D120" s="11">
        <v>4644457</v>
      </c>
      <c r="E120" s="24">
        <f t="shared" si="2"/>
        <v>5.382760568135306</v>
      </c>
      <c r="F120" s="12" t="s">
        <v>2</v>
      </c>
      <c r="G120" s="6" t="s">
        <v>515</v>
      </c>
    </row>
    <row r="121" spans="1:7" ht="12.75">
      <c r="A121" s="18" t="s">
        <v>508</v>
      </c>
      <c r="B121" t="s">
        <v>472</v>
      </c>
      <c r="C121" s="13">
        <v>145</v>
      </c>
      <c r="D121" s="11">
        <v>38500696</v>
      </c>
      <c r="E121" s="24">
        <f t="shared" si="2"/>
        <v>3.766165681784038</v>
      </c>
      <c r="F121" s="12" t="s">
        <v>2</v>
      </c>
      <c r="G121" s="6" t="s">
        <v>515</v>
      </c>
    </row>
    <row r="122" spans="1:7" ht="12.75">
      <c r="A122" s="18" t="s">
        <v>509</v>
      </c>
      <c r="B122" t="s">
        <v>472</v>
      </c>
      <c r="C122" s="13">
        <v>63</v>
      </c>
      <c r="D122" s="11">
        <v>10676910</v>
      </c>
      <c r="E122" s="24">
        <f t="shared" si="2"/>
        <v>5.900583595815643</v>
      </c>
      <c r="F122" s="12" t="s">
        <v>2</v>
      </c>
      <c r="G122" s="6" t="s">
        <v>515</v>
      </c>
    </row>
    <row r="123" spans="1:7" ht="12.75">
      <c r="A123" s="18" t="s">
        <v>510</v>
      </c>
      <c r="B123" t="s">
        <v>472</v>
      </c>
      <c r="C123" s="13">
        <v>32</v>
      </c>
      <c r="D123" s="11">
        <v>22246862</v>
      </c>
      <c r="E123" s="24">
        <f t="shared" si="2"/>
        <v>1.4384051107971991</v>
      </c>
      <c r="F123" s="12" t="s">
        <v>2</v>
      </c>
      <c r="G123" s="6" t="s">
        <v>515</v>
      </c>
    </row>
    <row r="124" spans="1:7" ht="12.75">
      <c r="A124" s="18" t="s">
        <v>511</v>
      </c>
      <c r="B124" t="s">
        <v>472</v>
      </c>
      <c r="C124" s="13">
        <v>22</v>
      </c>
      <c r="D124" s="11">
        <v>7500000</v>
      </c>
      <c r="E124" s="24">
        <f t="shared" si="2"/>
        <v>2.933333333333333</v>
      </c>
      <c r="F124" s="12" t="s">
        <v>2</v>
      </c>
      <c r="G124" s="6" t="s">
        <v>515</v>
      </c>
    </row>
    <row r="125" spans="1:7" ht="12.75">
      <c r="A125" s="18" t="s">
        <v>514</v>
      </c>
      <c r="B125" t="s">
        <v>472</v>
      </c>
      <c r="C125" s="13">
        <v>13</v>
      </c>
      <c r="D125" s="11">
        <f>5.4*10^6</f>
        <v>5400000</v>
      </c>
      <c r="E125" s="24">
        <f t="shared" si="2"/>
        <v>2.4074074074074074</v>
      </c>
      <c r="F125" s="12" t="s">
        <v>2</v>
      </c>
      <c r="G125" s="6" t="s">
        <v>515</v>
      </c>
    </row>
    <row r="126" spans="1:7" ht="12.75">
      <c r="A126" s="18" t="s">
        <v>513</v>
      </c>
      <c r="B126" t="s">
        <v>472</v>
      </c>
      <c r="C126" s="13">
        <v>10</v>
      </c>
      <c r="D126" s="11">
        <v>2007711</v>
      </c>
      <c r="E126" s="24">
        <f t="shared" si="2"/>
        <v>4.980796538944101</v>
      </c>
      <c r="F126" s="12" t="s">
        <v>2</v>
      </c>
      <c r="G126" s="6" t="s">
        <v>515</v>
      </c>
    </row>
    <row r="127" spans="1:7" ht="12.75">
      <c r="A127" s="18" t="s">
        <v>493</v>
      </c>
      <c r="B127" t="s">
        <v>472</v>
      </c>
      <c r="C127" s="13">
        <v>141</v>
      </c>
      <c r="D127" s="9">
        <v>40491052</v>
      </c>
      <c r="E127" s="24">
        <f t="shared" si="2"/>
        <v>3.4822508439642417</v>
      </c>
      <c r="F127" s="12" t="s">
        <v>2</v>
      </c>
      <c r="G127" s="6" t="s">
        <v>515</v>
      </c>
    </row>
    <row r="128" spans="1:7" ht="12.75">
      <c r="A128" s="18" t="s">
        <v>512</v>
      </c>
      <c r="B128" t="s">
        <v>472</v>
      </c>
      <c r="C128" s="13">
        <v>31</v>
      </c>
      <c r="D128" s="11">
        <v>9045389</v>
      </c>
      <c r="E128" s="24">
        <f t="shared" si="2"/>
        <v>3.42716051238924</v>
      </c>
      <c r="F128" s="12" t="s">
        <v>2</v>
      </c>
      <c r="G128" s="6" t="s">
        <v>515</v>
      </c>
    </row>
    <row r="129" spans="1:7" ht="12.75">
      <c r="A129" s="18" t="s">
        <v>487</v>
      </c>
      <c r="B129" t="s">
        <v>472</v>
      </c>
      <c r="C129" s="13">
        <v>23</v>
      </c>
      <c r="D129" s="9">
        <v>7581520</v>
      </c>
      <c r="E129" s="24">
        <f t="shared" si="2"/>
        <v>3.0336924521731787</v>
      </c>
      <c r="F129" s="12" t="s">
        <v>2</v>
      </c>
      <c r="G129" s="6" t="s">
        <v>515</v>
      </c>
    </row>
    <row r="130" spans="1:7" ht="12.75">
      <c r="A130" s="18" t="s">
        <v>471</v>
      </c>
      <c r="B130" t="s">
        <v>472</v>
      </c>
      <c r="C130" s="13">
        <v>152</v>
      </c>
      <c r="D130" s="9">
        <v>60943912</v>
      </c>
      <c r="E130" s="24">
        <f t="shared" si="2"/>
        <v>2.494096539126008</v>
      </c>
      <c r="F130" s="12" t="s">
        <v>2</v>
      </c>
      <c r="G130" s="6" t="s">
        <v>515</v>
      </c>
    </row>
    <row r="131" spans="2:7" ht="12.75">
      <c r="B131" s="21" t="s">
        <v>472</v>
      </c>
      <c r="C131" s="25">
        <f>SUM(C97:C130)</f>
        <v>3019</v>
      </c>
      <c r="D131" s="29">
        <f>SUM(D97:D130)</f>
        <v>654828306</v>
      </c>
      <c r="E131" s="27">
        <f t="shared" si="2"/>
        <v>4.610368813225982</v>
      </c>
      <c r="F131" s="8"/>
      <c r="G131" s="6"/>
    </row>
    <row r="132" spans="4:7" ht="12.75">
      <c r="D132" s="9"/>
      <c r="F132" s="8"/>
      <c r="G132" s="6"/>
    </row>
    <row r="133" spans="1:7" ht="12.75">
      <c r="A133" s="18" t="s">
        <v>470</v>
      </c>
      <c r="B133" t="s">
        <v>446</v>
      </c>
      <c r="C133" s="13">
        <v>308</v>
      </c>
      <c r="D133" s="8">
        <v>33212696</v>
      </c>
      <c r="E133" s="24">
        <f>C133/D133*10^6</f>
        <v>9.273562134191092</v>
      </c>
      <c r="F133" s="8"/>
      <c r="G133" s="6" t="s">
        <v>515</v>
      </c>
    </row>
    <row r="134" spans="1:12" ht="12.75">
      <c r="A134" s="18" t="s">
        <v>469</v>
      </c>
      <c r="B134" t="s">
        <v>446</v>
      </c>
      <c r="C134" s="13">
        <f>62+49</f>
        <v>111</v>
      </c>
      <c r="D134" s="8">
        <v>109955400</v>
      </c>
      <c r="E134" s="24">
        <f>C134/D134*10^6</f>
        <v>1.009500215541938</v>
      </c>
      <c r="F134">
        <v>26</v>
      </c>
      <c r="G134" s="6" t="s">
        <v>157</v>
      </c>
      <c r="H134" s="6" t="s">
        <v>158</v>
      </c>
      <c r="L134" s="6" t="s">
        <v>170</v>
      </c>
    </row>
    <row r="135" spans="1:6" ht="12.75">
      <c r="A135" s="18" t="s">
        <v>468</v>
      </c>
      <c r="B135" t="s">
        <v>446</v>
      </c>
      <c r="C135" s="13">
        <v>3485</v>
      </c>
      <c r="D135" s="8">
        <v>304059724</v>
      </c>
      <c r="E135" s="24">
        <f>C135/D135*10^6</f>
        <v>11.461564044569087</v>
      </c>
      <c r="F135">
        <v>26</v>
      </c>
    </row>
    <row r="136" spans="1:5" s="21" customFormat="1" ht="12.75">
      <c r="A136" s="34"/>
      <c r="B136" s="21" t="s">
        <v>446</v>
      </c>
      <c r="C136" s="25">
        <f>SUM(C133:C135)</f>
        <v>3904</v>
      </c>
      <c r="D136" s="29">
        <f>SUM(D133:D135)</f>
        <v>447227820</v>
      </c>
      <c r="E136" s="27">
        <f>C136/D136*10^6</f>
        <v>8.729331730749667</v>
      </c>
    </row>
    <row r="137" spans="4:6" ht="12.75">
      <c r="D137" s="8"/>
      <c r="F137"/>
    </row>
    <row r="138" spans="1:13" ht="15.75">
      <c r="A138" s="18" t="s">
        <v>475</v>
      </c>
      <c r="B138" t="s">
        <v>149</v>
      </c>
      <c r="C138" s="13">
        <v>3</v>
      </c>
      <c r="D138" s="9">
        <v>172800048</v>
      </c>
      <c r="E138" s="24">
        <f>C138/D138*10^6</f>
        <v>0.017361106288581587</v>
      </c>
      <c r="F138" s="8"/>
      <c r="G138" s="6" t="s">
        <v>476</v>
      </c>
      <c r="M138" s="7" t="s">
        <v>477</v>
      </c>
    </row>
    <row r="139" spans="1:7" ht="12.75">
      <c r="A139" s="18" t="s">
        <v>478</v>
      </c>
      <c r="B139" t="s">
        <v>149</v>
      </c>
      <c r="C139" s="13">
        <v>26</v>
      </c>
      <c r="D139" s="9">
        <v>7411000</v>
      </c>
      <c r="E139" s="24">
        <f>C139/D139*10^6</f>
        <v>3.5082984752395086</v>
      </c>
      <c r="F139" s="8"/>
      <c r="G139" s="6" t="s">
        <v>479</v>
      </c>
    </row>
    <row r="140" spans="2:5" ht="12.75">
      <c r="B140" s="21" t="s">
        <v>149</v>
      </c>
      <c r="C140" s="25">
        <f>SUM(C138:C139)</f>
        <v>29</v>
      </c>
      <c r="D140" s="30">
        <f>SUM(D138:D139)</f>
        <v>180211048</v>
      </c>
      <c r="E140" s="27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258</v>
      </c>
      <c r="C2" s="5" t="s">
        <v>257</v>
      </c>
      <c r="D2" s="5" t="s">
        <v>384</v>
      </c>
      <c r="E2" s="5" t="s">
        <v>446</v>
      </c>
      <c r="F2" s="5" t="s">
        <v>357</v>
      </c>
      <c r="G2" s="5" t="s">
        <v>385</v>
      </c>
      <c r="L2" s="5" t="s">
        <v>258</v>
      </c>
      <c r="M2" s="5" t="s">
        <v>257</v>
      </c>
      <c r="N2" s="5" t="s">
        <v>384</v>
      </c>
      <c r="O2" s="5" t="s">
        <v>446</v>
      </c>
      <c r="P2" s="5" t="s">
        <v>357</v>
      </c>
      <c r="Q2" s="5" t="s">
        <v>385</v>
      </c>
      <c r="R2" s="5" t="s">
        <v>377</v>
      </c>
    </row>
    <row r="3" spans="1:18" ht="12.75">
      <c r="A3" s="4" t="s">
        <v>165</v>
      </c>
      <c r="B3" t="s">
        <v>336</v>
      </c>
      <c r="C3" t="s">
        <v>429</v>
      </c>
      <c r="D3" t="s">
        <v>433</v>
      </c>
      <c r="E3" t="s">
        <v>455</v>
      </c>
      <c r="F3" t="s">
        <v>461</v>
      </c>
      <c r="G3" t="s">
        <v>436</v>
      </c>
      <c r="K3" s="4" t="s">
        <v>165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164</v>
      </c>
      <c r="B4" t="s">
        <v>336</v>
      </c>
      <c r="C4" t="s">
        <v>429</v>
      </c>
      <c r="D4" t="s">
        <v>434</v>
      </c>
      <c r="E4" t="s">
        <v>455</v>
      </c>
      <c r="F4" t="s">
        <v>461</v>
      </c>
      <c r="G4" t="s">
        <v>436</v>
      </c>
      <c r="K4" s="4" t="s">
        <v>164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163</v>
      </c>
      <c r="B5" t="s">
        <v>337</v>
      </c>
      <c r="C5" t="s">
        <v>430</v>
      </c>
      <c r="D5" t="s">
        <v>433</v>
      </c>
      <c r="E5" t="s">
        <v>456</v>
      </c>
      <c r="F5" t="s">
        <v>461</v>
      </c>
      <c r="G5" t="s">
        <v>437</v>
      </c>
      <c r="K5" s="4" t="s">
        <v>163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346</v>
      </c>
      <c r="B6" t="s">
        <v>336</v>
      </c>
      <c r="C6" t="s">
        <v>431</v>
      </c>
      <c r="D6" t="s">
        <v>435</v>
      </c>
      <c r="E6" t="s">
        <v>456</v>
      </c>
      <c r="F6" t="s">
        <v>461</v>
      </c>
      <c r="G6" t="s">
        <v>438</v>
      </c>
      <c r="K6" s="4" t="s">
        <v>346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161</v>
      </c>
      <c r="B7" t="s">
        <v>338</v>
      </c>
      <c r="C7" t="s">
        <v>431</v>
      </c>
      <c r="D7" t="s">
        <v>433</v>
      </c>
      <c r="E7" t="s">
        <v>457</v>
      </c>
      <c r="F7" t="s">
        <v>462</v>
      </c>
      <c r="G7" t="s">
        <v>439</v>
      </c>
      <c r="K7" s="4" t="s">
        <v>161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175</v>
      </c>
      <c r="B8" t="s">
        <v>339</v>
      </c>
      <c r="C8" t="s">
        <v>429</v>
      </c>
      <c r="D8" t="s">
        <v>266</v>
      </c>
      <c r="E8" t="s">
        <v>457</v>
      </c>
      <c r="F8" t="s">
        <v>461</v>
      </c>
      <c r="G8" t="s">
        <v>447</v>
      </c>
      <c r="K8" s="4" t="s">
        <v>175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264</v>
      </c>
      <c r="B9" t="s">
        <v>340</v>
      </c>
      <c r="C9" t="s">
        <v>523</v>
      </c>
      <c r="D9" t="s">
        <v>435</v>
      </c>
      <c r="E9" t="s">
        <v>523</v>
      </c>
      <c r="F9" t="s">
        <v>266</v>
      </c>
      <c r="G9" t="s">
        <v>448</v>
      </c>
      <c r="K9" s="4" t="s">
        <v>264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262</v>
      </c>
      <c r="B10" t="s">
        <v>341</v>
      </c>
      <c r="C10" t="s">
        <v>523</v>
      </c>
      <c r="D10" t="s">
        <v>266</v>
      </c>
      <c r="E10" t="s">
        <v>458</v>
      </c>
      <c r="F10" t="s">
        <v>266</v>
      </c>
      <c r="G10" t="s">
        <v>449</v>
      </c>
      <c r="K10" s="4" t="s">
        <v>262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182</v>
      </c>
      <c r="B11" t="s">
        <v>341</v>
      </c>
      <c r="C11" t="s">
        <v>523</v>
      </c>
      <c r="D11" t="s">
        <v>435</v>
      </c>
      <c r="E11" t="s">
        <v>523</v>
      </c>
      <c r="F11" t="s">
        <v>266</v>
      </c>
      <c r="G11" t="s">
        <v>451</v>
      </c>
      <c r="K11" s="4" t="s">
        <v>182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265</v>
      </c>
      <c r="B12" t="s">
        <v>342</v>
      </c>
      <c r="C12" t="s">
        <v>523</v>
      </c>
      <c r="D12" t="s">
        <v>433</v>
      </c>
      <c r="E12" t="s">
        <v>523</v>
      </c>
      <c r="F12" t="s">
        <v>266</v>
      </c>
      <c r="G12" t="s">
        <v>452</v>
      </c>
      <c r="K12" s="4" t="s">
        <v>265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173</v>
      </c>
      <c r="B13" t="s">
        <v>343</v>
      </c>
      <c r="C13" t="s">
        <v>523</v>
      </c>
      <c r="D13" t="s">
        <v>266</v>
      </c>
      <c r="E13" t="s">
        <v>523</v>
      </c>
      <c r="F13" t="s">
        <v>266</v>
      </c>
      <c r="G13" t="s">
        <v>452</v>
      </c>
      <c r="K13" s="4" t="s">
        <v>173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172</v>
      </c>
      <c r="B14" t="s">
        <v>344</v>
      </c>
      <c r="C14" t="s">
        <v>523</v>
      </c>
      <c r="D14" t="s">
        <v>266</v>
      </c>
      <c r="E14" t="s">
        <v>523</v>
      </c>
      <c r="F14" t="s">
        <v>266</v>
      </c>
      <c r="G14" t="s">
        <v>453</v>
      </c>
      <c r="K14" s="4" t="s">
        <v>172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177</v>
      </c>
      <c r="B15" t="s">
        <v>339</v>
      </c>
      <c r="C15" t="s">
        <v>523</v>
      </c>
      <c r="D15" t="s">
        <v>266</v>
      </c>
      <c r="E15" t="s">
        <v>523</v>
      </c>
      <c r="F15" t="s">
        <v>266</v>
      </c>
      <c r="G15" t="s">
        <v>452</v>
      </c>
      <c r="K15" s="4" t="s">
        <v>177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289</v>
      </c>
      <c r="B16" t="s">
        <v>344</v>
      </c>
      <c r="C16" t="s">
        <v>523</v>
      </c>
      <c r="D16" t="s">
        <v>266</v>
      </c>
      <c r="E16" t="s">
        <v>523</v>
      </c>
      <c r="F16" t="s">
        <v>266</v>
      </c>
      <c r="G16" t="s">
        <v>453</v>
      </c>
      <c r="K16" s="4" t="s">
        <v>289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178</v>
      </c>
      <c r="B17" t="s">
        <v>344</v>
      </c>
      <c r="C17" t="s">
        <v>523</v>
      </c>
      <c r="D17" t="s">
        <v>266</v>
      </c>
      <c r="E17" t="s">
        <v>523</v>
      </c>
      <c r="F17" t="s">
        <v>266</v>
      </c>
      <c r="G17" t="s">
        <v>452</v>
      </c>
      <c r="K17" s="4" t="s">
        <v>178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204</v>
      </c>
      <c r="B18" t="s">
        <v>344</v>
      </c>
      <c r="C18" t="s">
        <v>523</v>
      </c>
      <c r="D18" t="s">
        <v>266</v>
      </c>
      <c r="E18" t="s">
        <v>523</v>
      </c>
      <c r="F18" t="s">
        <v>266</v>
      </c>
      <c r="G18" t="s">
        <v>453</v>
      </c>
      <c r="K18" s="4" t="s">
        <v>204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281</v>
      </c>
      <c r="B19" t="s">
        <v>339</v>
      </c>
      <c r="C19" t="s">
        <v>523</v>
      </c>
      <c r="D19" t="s">
        <v>266</v>
      </c>
      <c r="E19" t="s">
        <v>523</v>
      </c>
      <c r="F19" t="s">
        <v>266</v>
      </c>
      <c r="G19" t="s">
        <v>453</v>
      </c>
      <c r="K19" s="4" t="s">
        <v>281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269</v>
      </c>
      <c r="B20" t="s">
        <v>344</v>
      </c>
      <c r="C20" t="s">
        <v>523</v>
      </c>
      <c r="D20" t="s">
        <v>266</v>
      </c>
      <c r="E20" t="s">
        <v>523</v>
      </c>
      <c r="F20" t="s">
        <v>266</v>
      </c>
      <c r="G20" t="s">
        <v>453</v>
      </c>
      <c r="K20" s="4" t="s">
        <v>269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319</v>
      </c>
      <c r="B21" t="s">
        <v>344</v>
      </c>
      <c r="C21" t="s">
        <v>523</v>
      </c>
      <c r="D21" t="s">
        <v>266</v>
      </c>
      <c r="E21" t="s">
        <v>523</v>
      </c>
      <c r="F21" t="s">
        <v>266</v>
      </c>
      <c r="G21" t="s">
        <v>453</v>
      </c>
      <c r="K21" s="4" t="s">
        <v>319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334</v>
      </c>
      <c r="B22" t="s">
        <v>548</v>
      </c>
      <c r="C22" t="s">
        <v>523</v>
      </c>
      <c r="D22" t="s">
        <v>266</v>
      </c>
      <c r="E22" t="s">
        <v>523</v>
      </c>
      <c r="F22" t="s">
        <v>266</v>
      </c>
      <c r="G22" t="s">
        <v>453</v>
      </c>
      <c r="K22" s="4" t="s">
        <v>334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263</v>
      </c>
      <c r="B23" t="s">
        <v>344</v>
      </c>
      <c r="C23" t="s">
        <v>523</v>
      </c>
      <c r="D23" t="s">
        <v>435</v>
      </c>
      <c r="E23" t="s">
        <v>523</v>
      </c>
      <c r="F23" t="s">
        <v>266</v>
      </c>
      <c r="G23" t="s">
        <v>453</v>
      </c>
      <c r="K23" s="4" t="s">
        <v>263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179</v>
      </c>
      <c r="B24" t="s">
        <v>344</v>
      </c>
      <c r="C24" t="s">
        <v>523</v>
      </c>
      <c r="D24" t="s">
        <v>266</v>
      </c>
      <c r="E24" t="s">
        <v>523</v>
      </c>
      <c r="F24" t="s">
        <v>266</v>
      </c>
      <c r="G24" t="s">
        <v>453</v>
      </c>
      <c r="K24" s="4" t="s">
        <v>179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268</v>
      </c>
      <c r="B25" t="s">
        <v>344</v>
      </c>
      <c r="C25" t="s">
        <v>523</v>
      </c>
      <c r="D25" t="s">
        <v>266</v>
      </c>
      <c r="E25" t="s">
        <v>523</v>
      </c>
      <c r="F25" t="s">
        <v>266</v>
      </c>
      <c r="G25" t="s">
        <v>453</v>
      </c>
      <c r="K25" s="4" t="s">
        <v>268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280</v>
      </c>
      <c r="B26" t="s">
        <v>339</v>
      </c>
      <c r="C26" t="s">
        <v>523</v>
      </c>
      <c r="D26" t="s">
        <v>266</v>
      </c>
      <c r="E26" t="s">
        <v>523</v>
      </c>
      <c r="F26" t="s">
        <v>266</v>
      </c>
      <c r="G26" t="s">
        <v>453</v>
      </c>
      <c r="K26" s="4" t="s">
        <v>280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195</v>
      </c>
      <c r="B27" t="s">
        <v>344</v>
      </c>
      <c r="C27" t="s">
        <v>523</v>
      </c>
      <c r="D27" t="s">
        <v>266</v>
      </c>
      <c r="E27" t="s">
        <v>523</v>
      </c>
      <c r="F27" t="s">
        <v>266</v>
      </c>
      <c r="G27" t="s">
        <v>453</v>
      </c>
      <c r="K27" s="4" t="s">
        <v>195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301</v>
      </c>
      <c r="B28" t="s">
        <v>341</v>
      </c>
      <c r="C28" t="s">
        <v>523</v>
      </c>
      <c r="D28" t="s">
        <v>266</v>
      </c>
      <c r="E28" t="s">
        <v>523</v>
      </c>
      <c r="F28" t="s">
        <v>266</v>
      </c>
      <c r="G28" t="s">
        <v>453</v>
      </c>
      <c r="K28" s="4" t="s">
        <v>301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316</v>
      </c>
      <c r="B29" t="s">
        <v>344</v>
      </c>
      <c r="C29" t="s">
        <v>523</v>
      </c>
      <c r="D29" t="s">
        <v>266</v>
      </c>
      <c r="E29" t="s">
        <v>523</v>
      </c>
      <c r="F29" t="s">
        <v>266</v>
      </c>
      <c r="G29" t="s">
        <v>453</v>
      </c>
      <c r="K29" s="4" t="s">
        <v>316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360</v>
      </c>
      <c r="B30" t="s">
        <v>344</v>
      </c>
      <c r="C30" t="s">
        <v>523</v>
      </c>
      <c r="D30" t="s">
        <v>266</v>
      </c>
      <c r="E30" t="s">
        <v>523</v>
      </c>
      <c r="F30" t="s">
        <v>266</v>
      </c>
      <c r="G30" t="s">
        <v>453</v>
      </c>
      <c r="K30" s="4" t="s">
        <v>360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270</v>
      </c>
      <c r="B31" t="s">
        <v>344</v>
      </c>
      <c r="C31" t="s">
        <v>523</v>
      </c>
      <c r="D31" t="s">
        <v>266</v>
      </c>
      <c r="E31" t="s">
        <v>458</v>
      </c>
      <c r="F31" t="s">
        <v>266</v>
      </c>
      <c r="G31" t="s">
        <v>453</v>
      </c>
      <c r="K31" s="4" t="s">
        <v>270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186</v>
      </c>
      <c r="B32" t="s">
        <v>344</v>
      </c>
      <c r="C32" t="s">
        <v>523</v>
      </c>
      <c r="D32" t="s">
        <v>266</v>
      </c>
      <c r="E32" t="s">
        <v>523</v>
      </c>
      <c r="F32" t="s">
        <v>266</v>
      </c>
      <c r="G32" t="s">
        <v>452</v>
      </c>
      <c r="K32" s="4" t="s">
        <v>186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282</v>
      </c>
      <c r="B33" t="s">
        <v>339</v>
      </c>
      <c r="C33" t="s">
        <v>523</v>
      </c>
      <c r="D33" t="s">
        <v>266</v>
      </c>
      <c r="E33" t="s">
        <v>523</v>
      </c>
      <c r="F33" t="s">
        <v>266</v>
      </c>
      <c r="G33" t="s">
        <v>453</v>
      </c>
      <c r="K33" s="4" t="s">
        <v>282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286</v>
      </c>
      <c r="B34" t="s">
        <v>344</v>
      </c>
      <c r="C34" t="s">
        <v>523</v>
      </c>
      <c r="D34" t="s">
        <v>266</v>
      </c>
      <c r="E34" t="s">
        <v>523</v>
      </c>
      <c r="F34" t="s">
        <v>266</v>
      </c>
      <c r="G34" t="s">
        <v>453</v>
      </c>
      <c r="K34" s="4" t="s">
        <v>286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291</v>
      </c>
      <c r="B35" t="s">
        <v>549</v>
      </c>
      <c r="C35" t="s">
        <v>523</v>
      </c>
      <c r="D35" t="s">
        <v>266</v>
      </c>
      <c r="E35" t="s">
        <v>523</v>
      </c>
      <c r="F35" t="s">
        <v>266</v>
      </c>
      <c r="G35" t="s">
        <v>453</v>
      </c>
      <c r="K35" s="4" t="s">
        <v>291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303</v>
      </c>
      <c r="B36" t="s">
        <v>344</v>
      </c>
      <c r="C36" t="s">
        <v>523</v>
      </c>
      <c r="D36" t="s">
        <v>266</v>
      </c>
      <c r="E36" t="s">
        <v>523</v>
      </c>
      <c r="F36" t="s">
        <v>266</v>
      </c>
      <c r="G36" t="s">
        <v>453</v>
      </c>
      <c r="K36" s="4" t="s">
        <v>303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306</v>
      </c>
      <c r="B37" t="s">
        <v>344</v>
      </c>
      <c r="C37" t="s">
        <v>523</v>
      </c>
      <c r="D37" t="s">
        <v>266</v>
      </c>
      <c r="E37" t="s">
        <v>523</v>
      </c>
      <c r="F37" t="s">
        <v>266</v>
      </c>
      <c r="G37" t="s">
        <v>453</v>
      </c>
      <c r="K37" s="4" t="s">
        <v>306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307</v>
      </c>
      <c r="B38" t="s">
        <v>344</v>
      </c>
      <c r="C38" t="s">
        <v>523</v>
      </c>
      <c r="D38" t="s">
        <v>266</v>
      </c>
      <c r="E38" t="s">
        <v>523</v>
      </c>
      <c r="F38" t="s">
        <v>266</v>
      </c>
      <c r="G38" t="s">
        <v>453</v>
      </c>
      <c r="K38" s="4" t="s">
        <v>307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320</v>
      </c>
      <c r="B39" t="s">
        <v>344</v>
      </c>
      <c r="C39" t="s">
        <v>523</v>
      </c>
      <c r="D39" t="s">
        <v>266</v>
      </c>
      <c r="E39" t="s">
        <v>523</v>
      </c>
      <c r="F39" t="s">
        <v>266</v>
      </c>
      <c r="G39" t="s">
        <v>453</v>
      </c>
      <c r="K39" s="4" t="s">
        <v>320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321</v>
      </c>
      <c r="B40" t="s">
        <v>344</v>
      </c>
      <c r="C40" t="s">
        <v>523</v>
      </c>
      <c r="D40" t="s">
        <v>266</v>
      </c>
      <c r="E40" t="s">
        <v>523</v>
      </c>
      <c r="F40" t="s">
        <v>266</v>
      </c>
      <c r="G40" t="s">
        <v>453</v>
      </c>
      <c r="K40" s="4" t="s">
        <v>321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174</v>
      </c>
      <c r="B41" t="s">
        <v>344</v>
      </c>
      <c r="C41" t="s">
        <v>523</v>
      </c>
      <c r="D41" t="s">
        <v>266</v>
      </c>
      <c r="E41" t="s">
        <v>523</v>
      </c>
      <c r="F41" t="s">
        <v>266</v>
      </c>
      <c r="G41" t="s">
        <v>453</v>
      </c>
      <c r="K41" s="4" t="s">
        <v>174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325</v>
      </c>
      <c r="B42" t="s">
        <v>344</v>
      </c>
      <c r="C42" t="s">
        <v>523</v>
      </c>
      <c r="D42" t="s">
        <v>266</v>
      </c>
      <c r="E42" t="s">
        <v>523</v>
      </c>
      <c r="F42" t="s">
        <v>266</v>
      </c>
      <c r="G42" t="s">
        <v>453</v>
      </c>
      <c r="K42" s="4" t="s">
        <v>325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326</v>
      </c>
      <c r="B43" t="s">
        <v>344</v>
      </c>
      <c r="C43" t="s">
        <v>523</v>
      </c>
      <c r="D43" t="s">
        <v>266</v>
      </c>
      <c r="E43" t="s">
        <v>523</v>
      </c>
      <c r="F43" t="s">
        <v>266</v>
      </c>
      <c r="G43" t="s">
        <v>453</v>
      </c>
      <c r="K43" s="4" t="s">
        <v>326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327</v>
      </c>
      <c r="B44" t="s">
        <v>344</v>
      </c>
      <c r="C44" t="s">
        <v>523</v>
      </c>
      <c r="D44" t="s">
        <v>266</v>
      </c>
      <c r="E44" t="s">
        <v>523</v>
      </c>
      <c r="F44" t="s">
        <v>266</v>
      </c>
      <c r="G44" t="s">
        <v>453</v>
      </c>
      <c r="K44" s="4" t="s">
        <v>327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328</v>
      </c>
      <c r="B45" t="s">
        <v>344</v>
      </c>
      <c r="C45" t="s">
        <v>523</v>
      </c>
      <c r="D45" t="s">
        <v>266</v>
      </c>
      <c r="E45" t="s">
        <v>523</v>
      </c>
      <c r="F45" t="s">
        <v>266</v>
      </c>
      <c r="G45" t="s">
        <v>453</v>
      </c>
      <c r="K45" s="4" t="s">
        <v>328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349</v>
      </c>
      <c r="B46" t="s">
        <v>344</v>
      </c>
      <c r="C46" t="s">
        <v>523</v>
      </c>
      <c r="D46" t="s">
        <v>266</v>
      </c>
      <c r="E46" t="s">
        <v>523</v>
      </c>
      <c r="F46" t="s">
        <v>266</v>
      </c>
      <c r="G46" t="s">
        <v>453</v>
      </c>
      <c r="K46" s="4" t="s">
        <v>349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353</v>
      </c>
      <c r="B47" t="s">
        <v>344</v>
      </c>
      <c r="C47" t="s">
        <v>523</v>
      </c>
      <c r="D47" t="s">
        <v>266</v>
      </c>
      <c r="E47" t="s">
        <v>523</v>
      </c>
      <c r="F47" t="s">
        <v>266</v>
      </c>
      <c r="G47" t="s">
        <v>453</v>
      </c>
      <c r="K47" s="4" t="s">
        <v>353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361</v>
      </c>
      <c r="B48" t="s">
        <v>344</v>
      </c>
      <c r="C48" t="s">
        <v>523</v>
      </c>
      <c r="D48" t="s">
        <v>266</v>
      </c>
      <c r="E48" t="s">
        <v>523</v>
      </c>
      <c r="F48" t="s">
        <v>266</v>
      </c>
      <c r="G48" t="s">
        <v>453</v>
      </c>
      <c r="K48" s="4" t="s">
        <v>361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362</v>
      </c>
      <c r="B49" t="s">
        <v>344</v>
      </c>
      <c r="C49" t="s">
        <v>523</v>
      </c>
      <c r="D49" t="s">
        <v>266</v>
      </c>
      <c r="E49" t="s">
        <v>523</v>
      </c>
      <c r="F49" t="s">
        <v>266</v>
      </c>
      <c r="G49" t="s">
        <v>453</v>
      </c>
      <c r="K49" s="4" t="s">
        <v>362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366</v>
      </c>
      <c r="B50" t="s">
        <v>341</v>
      </c>
      <c r="C50" t="s">
        <v>523</v>
      </c>
      <c r="D50" t="s">
        <v>266</v>
      </c>
      <c r="E50" t="s">
        <v>523</v>
      </c>
      <c r="F50" t="s">
        <v>266</v>
      </c>
      <c r="G50" t="s">
        <v>453</v>
      </c>
      <c r="K50" s="4" t="s">
        <v>366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344</v>
      </c>
      <c r="C51" t="s">
        <v>523</v>
      </c>
      <c r="D51" t="s">
        <v>266</v>
      </c>
      <c r="E51" t="s">
        <v>523</v>
      </c>
      <c r="F51" t="s">
        <v>266</v>
      </c>
      <c r="G51" t="s">
        <v>453</v>
      </c>
      <c r="K51" s="4"/>
    </row>
    <row r="52" spans="1:18" ht="12.75">
      <c r="A52" s="4" t="s">
        <v>185</v>
      </c>
      <c r="B52" t="s">
        <v>344</v>
      </c>
      <c r="C52" t="s">
        <v>432</v>
      </c>
      <c r="D52" t="s">
        <v>266</v>
      </c>
      <c r="E52" t="s">
        <v>523</v>
      </c>
      <c r="F52" t="s">
        <v>461</v>
      </c>
      <c r="G52" t="s">
        <v>452</v>
      </c>
      <c r="K52" s="4" t="s">
        <v>185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273</v>
      </c>
      <c r="B53" t="s">
        <v>550</v>
      </c>
      <c r="C53" t="s">
        <v>432</v>
      </c>
      <c r="D53" t="s">
        <v>266</v>
      </c>
      <c r="E53" t="s">
        <v>523</v>
      </c>
      <c r="F53" t="s">
        <v>461</v>
      </c>
      <c r="G53" t="s">
        <v>452</v>
      </c>
      <c r="K53" s="4" t="s">
        <v>273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261</v>
      </c>
      <c r="B54" t="s">
        <v>428</v>
      </c>
      <c r="C54" t="s">
        <v>523</v>
      </c>
      <c r="D54" t="s">
        <v>266</v>
      </c>
      <c r="E54" t="s">
        <v>459</v>
      </c>
      <c r="F54" t="s">
        <v>266</v>
      </c>
      <c r="G54" t="s">
        <v>453</v>
      </c>
      <c r="K54" s="4" t="s">
        <v>261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267</v>
      </c>
      <c r="B55" t="s">
        <v>339</v>
      </c>
      <c r="C55" t="s">
        <v>523</v>
      </c>
      <c r="D55" t="s">
        <v>266</v>
      </c>
      <c r="E55" t="s">
        <v>523</v>
      </c>
      <c r="F55" t="s">
        <v>266</v>
      </c>
      <c r="G55" t="s">
        <v>452</v>
      </c>
      <c r="K55" s="4" t="s">
        <v>267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274</v>
      </c>
      <c r="B56" t="s">
        <v>339</v>
      </c>
      <c r="C56" t="s">
        <v>523</v>
      </c>
      <c r="D56" t="s">
        <v>266</v>
      </c>
      <c r="E56" t="s">
        <v>523</v>
      </c>
      <c r="F56" t="s">
        <v>266</v>
      </c>
      <c r="G56" t="s">
        <v>452</v>
      </c>
      <c r="K56" s="4" t="s">
        <v>274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166</v>
      </c>
      <c r="B57" t="s">
        <v>344</v>
      </c>
      <c r="C57" t="s">
        <v>523</v>
      </c>
      <c r="D57" t="s">
        <v>266</v>
      </c>
      <c r="E57" t="s">
        <v>460</v>
      </c>
      <c r="F57" t="s">
        <v>266</v>
      </c>
      <c r="G57" t="s">
        <v>454</v>
      </c>
      <c r="K57" s="4" t="s">
        <v>166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272</v>
      </c>
      <c r="B58" t="s">
        <v>344</v>
      </c>
      <c r="C58" t="s">
        <v>523</v>
      </c>
      <c r="D58" t="s">
        <v>266</v>
      </c>
      <c r="E58" t="s">
        <v>523</v>
      </c>
      <c r="F58" t="s">
        <v>266</v>
      </c>
      <c r="G58" t="s">
        <v>453</v>
      </c>
      <c r="K58" s="4" t="s">
        <v>272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203</v>
      </c>
      <c r="B59" t="s">
        <v>344</v>
      </c>
      <c r="C59" t="s">
        <v>523</v>
      </c>
      <c r="D59" t="s">
        <v>266</v>
      </c>
      <c r="E59" t="s">
        <v>523</v>
      </c>
      <c r="F59" t="s">
        <v>266</v>
      </c>
      <c r="G59" t="s">
        <v>453</v>
      </c>
      <c r="K59" s="4" t="s">
        <v>203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277</v>
      </c>
      <c r="B60" t="s">
        <v>339</v>
      </c>
      <c r="C60" t="s">
        <v>523</v>
      </c>
      <c r="D60" t="s">
        <v>266</v>
      </c>
      <c r="E60" t="s">
        <v>523</v>
      </c>
      <c r="F60" t="s">
        <v>266</v>
      </c>
      <c r="G60" t="s">
        <v>453</v>
      </c>
      <c r="K60" s="4" t="s">
        <v>277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278</v>
      </c>
      <c r="B61" t="s">
        <v>339</v>
      </c>
      <c r="C61" t="s">
        <v>523</v>
      </c>
      <c r="D61" t="s">
        <v>266</v>
      </c>
      <c r="E61" t="s">
        <v>523</v>
      </c>
      <c r="F61" t="s">
        <v>266</v>
      </c>
      <c r="G61" t="s">
        <v>453</v>
      </c>
      <c r="K61" s="4" t="s">
        <v>278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279</v>
      </c>
      <c r="B62" t="s">
        <v>339</v>
      </c>
      <c r="C62" t="s">
        <v>523</v>
      </c>
      <c r="D62" t="s">
        <v>266</v>
      </c>
      <c r="E62" t="s">
        <v>523</v>
      </c>
      <c r="F62" t="s">
        <v>266</v>
      </c>
      <c r="G62" t="s">
        <v>453</v>
      </c>
      <c r="K62" s="4" t="s">
        <v>279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374</v>
      </c>
      <c r="B63" t="s">
        <v>344</v>
      </c>
      <c r="C63" t="s">
        <v>523</v>
      </c>
      <c r="D63" t="s">
        <v>266</v>
      </c>
      <c r="E63" t="s">
        <v>523</v>
      </c>
      <c r="F63" t="s">
        <v>266</v>
      </c>
      <c r="G63" t="s">
        <v>453</v>
      </c>
      <c r="K63" s="4" t="s">
        <v>374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283</v>
      </c>
      <c r="B64" t="s">
        <v>344</v>
      </c>
      <c r="C64" t="s">
        <v>523</v>
      </c>
      <c r="D64" t="s">
        <v>266</v>
      </c>
      <c r="E64" t="s">
        <v>523</v>
      </c>
      <c r="F64" t="s">
        <v>266</v>
      </c>
      <c r="G64" t="s">
        <v>453</v>
      </c>
      <c r="K64" s="4" t="s">
        <v>283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284</v>
      </c>
      <c r="B65" t="s">
        <v>344</v>
      </c>
      <c r="C65" t="s">
        <v>523</v>
      </c>
      <c r="D65" t="s">
        <v>266</v>
      </c>
      <c r="E65" t="s">
        <v>523</v>
      </c>
      <c r="F65" t="s">
        <v>266</v>
      </c>
      <c r="G65" t="s">
        <v>453</v>
      </c>
      <c r="K65" s="4" t="s">
        <v>284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293</v>
      </c>
      <c r="B66" t="s">
        <v>344</v>
      </c>
      <c r="C66" t="s">
        <v>523</v>
      </c>
      <c r="D66" t="s">
        <v>266</v>
      </c>
      <c r="E66" t="s">
        <v>523</v>
      </c>
      <c r="F66" t="s">
        <v>266</v>
      </c>
      <c r="G66" t="s">
        <v>453</v>
      </c>
      <c r="K66" s="4" t="s">
        <v>293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317</v>
      </c>
      <c r="B67" t="s">
        <v>344</v>
      </c>
      <c r="C67" t="s">
        <v>523</v>
      </c>
      <c r="D67" t="s">
        <v>266</v>
      </c>
      <c r="E67" t="s">
        <v>523</v>
      </c>
      <c r="F67" t="s">
        <v>266</v>
      </c>
      <c r="G67" t="s">
        <v>453</v>
      </c>
      <c r="K67" s="4" t="s">
        <v>317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329</v>
      </c>
      <c r="B68" t="s">
        <v>344</v>
      </c>
      <c r="C68" t="s">
        <v>523</v>
      </c>
      <c r="D68" t="s">
        <v>266</v>
      </c>
      <c r="E68" t="s">
        <v>523</v>
      </c>
      <c r="F68" t="s">
        <v>266</v>
      </c>
      <c r="G68" t="s">
        <v>453</v>
      </c>
      <c r="K68" s="4" t="s">
        <v>329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330</v>
      </c>
      <c r="B69" t="s">
        <v>344</v>
      </c>
      <c r="C69" t="s">
        <v>523</v>
      </c>
      <c r="D69" t="s">
        <v>266</v>
      </c>
      <c r="E69" t="s">
        <v>523</v>
      </c>
      <c r="F69" t="s">
        <v>266</v>
      </c>
      <c r="G69" t="s">
        <v>453</v>
      </c>
      <c r="K69" s="4" t="s">
        <v>330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352</v>
      </c>
      <c r="B70" t="s">
        <v>344</v>
      </c>
      <c r="C70" t="s">
        <v>523</v>
      </c>
      <c r="D70" t="s">
        <v>266</v>
      </c>
      <c r="E70" t="s">
        <v>523</v>
      </c>
      <c r="F70" t="s">
        <v>266</v>
      </c>
      <c r="G70" t="s">
        <v>453</v>
      </c>
      <c r="K70" s="4" t="s">
        <v>352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.75">
      <c r="A1" s="64" t="s">
        <v>242</v>
      </c>
      <c r="B1" s="64"/>
      <c r="C1" s="64"/>
      <c r="D1" s="64"/>
      <c r="E1" s="64"/>
      <c r="F1" s="64"/>
      <c r="G1" s="64"/>
      <c r="J1" s="64" t="s">
        <v>463</v>
      </c>
      <c r="K1" s="64"/>
      <c r="L1" s="64"/>
      <c r="M1" s="64"/>
      <c r="N1" s="64"/>
      <c r="O1" s="64"/>
      <c r="P1" s="64"/>
    </row>
    <row r="2" spans="1:17" ht="12.75">
      <c r="A2" s="5" t="s">
        <v>383</v>
      </c>
      <c r="B2" s="5" t="s">
        <v>258</v>
      </c>
      <c r="C2" s="5" t="s">
        <v>257</v>
      </c>
      <c r="D2" s="5" t="s">
        <v>384</v>
      </c>
      <c r="E2" s="5" t="s">
        <v>446</v>
      </c>
      <c r="F2" s="5" t="s">
        <v>357</v>
      </c>
      <c r="G2" s="5" t="s">
        <v>385</v>
      </c>
      <c r="J2" s="5" t="s">
        <v>383</v>
      </c>
      <c r="K2" s="5" t="s">
        <v>258</v>
      </c>
      <c r="L2" s="5" t="s">
        <v>257</v>
      </c>
      <c r="M2" s="5" t="s">
        <v>384</v>
      </c>
      <c r="N2" s="5" t="s">
        <v>446</v>
      </c>
      <c r="O2" s="5" t="s">
        <v>357</v>
      </c>
      <c r="P2" s="5" t="s">
        <v>385</v>
      </c>
      <c r="Q2" s="5" t="s">
        <v>464</v>
      </c>
    </row>
    <row r="3" spans="1:17" ht="12.75">
      <c r="A3" s="4" t="s">
        <v>165</v>
      </c>
      <c r="B3" t="s">
        <v>386</v>
      </c>
      <c r="C3">
        <v>50</v>
      </c>
      <c r="D3" t="s">
        <v>392</v>
      </c>
      <c r="E3" t="s">
        <v>413</v>
      </c>
      <c r="G3" t="s">
        <v>398</v>
      </c>
      <c r="J3" s="4" t="s">
        <v>165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164</v>
      </c>
      <c r="B4" t="s">
        <v>386</v>
      </c>
      <c r="C4">
        <v>50</v>
      </c>
      <c r="D4" t="s">
        <v>392</v>
      </c>
      <c r="E4" t="s">
        <v>413</v>
      </c>
      <c r="G4" t="s">
        <v>399</v>
      </c>
      <c r="J4" s="4" t="s">
        <v>164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163</v>
      </c>
      <c r="B5" t="s">
        <v>386</v>
      </c>
      <c r="C5">
        <v>50</v>
      </c>
      <c r="D5" t="s">
        <v>392</v>
      </c>
      <c r="E5" t="s">
        <v>414</v>
      </c>
      <c r="G5" t="s">
        <v>400</v>
      </c>
      <c r="J5" s="4" t="s">
        <v>163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346</v>
      </c>
      <c r="B6" t="s">
        <v>386</v>
      </c>
      <c r="C6">
        <v>50</v>
      </c>
      <c r="D6" t="s">
        <v>392</v>
      </c>
      <c r="E6" t="s">
        <v>415</v>
      </c>
      <c r="G6" t="s">
        <v>401</v>
      </c>
      <c r="J6" s="4" t="s">
        <v>346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161</v>
      </c>
      <c r="B7" t="s">
        <v>387</v>
      </c>
      <c r="C7">
        <v>50</v>
      </c>
      <c r="D7" t="s">
        <v>392</v>
      </c>
      <c r="E7" t="s">
        <v>414</v>
      </c>
      <c r="G7" t="s">
        <v>400</v>
      </c>
      <c r="J7" s="4" t="s">
        <v>161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175</v>
      </c>
      <c r="B8" t="s">
        <v>388</v>
      </c>
      <c r="D8" t="s">
        <v>393</v>
      </c>
      <c r="E8" t="s">
        <v>415</v>
      </c>
      <c r="G8" t="s">
        <v>402</v>
      </c>
      <c r="J8" s="4" t="s">
        <v>175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264</v>
      </c>
      <c r="B9" t="s">
        <v>389</v>
      </c>
      <c r="D9" t="s">
        <v>394</v>
      </c>
      <c r="E9" t="s">
        <v>416</v>
      </c>
      <c r="G9" t="s">
        <v>403</v>
      </c>
      <c r="J9" s="4" t="s">
        <v>264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262</v>
      </c>
      <c r="B10" t="s">
        <v>387</v>
      </c>
      <c r="D10" t="s">
        <v>395</v>
      </c>
      <c r="E10" t="s">
        <v>417</v>
      </c>
      <c r="G10" t="s">
        <v>404</v>
      </c>
      <c r="J10" s="4" t="s">
        <v>262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182</v>
      </c>
      <c r="B11" t="s">
        <v>387</v>
      </c>
      <c r="D11" t="s">
        <v>392</v>
      </c>
      <c r="E11" t="s">
        <v>418</v>
      </c>
      <c r="G11" t="s">
        <v>405</v>
      </c>
      <c r="J11" s="4" t="s">
        <v>182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265</v>
      </c>
      <c r="B12" t="s">
        <v>388</v>
      </c>
      <c r="D12" t="s">
        <v>396</v>
      </c>
      <c r="E12" t="s">
        <v>419</v>
      </c>
      <c r="G12" t="s">
        <v>406</v>
      </c>
      <c r="J12" s="4" t="s">
        <v>265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173</v>
      </c>
      <c r="B13" t="s">
        <v>390</v>
      </c>
      <c r="C13">
        <v>50</v>
      </c>
      <c r="D13" t="s">
        <v>396</v>
      </c>
      <c r="E13" t="s">
        <v>420</v>
      </c>
      <c r="G13" t="s">
        <v>406</v>
      </c>
      <c r="J13" s="4" t="s">
        <v>173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172</v>
      </c>
      <c r="B14" t="s">
        <v>388</v>
      </c>
      <c r="C14">
        <v>50</v>
      </c>
      <c r="D14" t="s">
        <v>396</v>
      </c>
      <c r="E14" t="s">
        <v>420</v>
      </c>
      <c r="G14" t="s">
        <v>407</v>
      </c>
      <c r="J14" s="4" t="s">
        <v>172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177</v>
      </c>
      <c r="B15" t="s">
        <v>388</v>
      </c>
      <c r="D15" t="s">
        <v>396</v>
      </c>
      <c r="E15" t="s">
        <v>416</v>
      </c>
      <c r="G15" t="s">
        <v>408</v>
      </c>
      <c r="J15" s="4" t="s">
        <v>177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289</v>
      </c>
      <c r="B16" t="s">
        <v>388</v>
      </c>
      <c r="D16" t="s">
        <v>397</v>
      </c>
      <c r="E16" t="s">
        <v>421</v>
      </c>
      <c r="G16" t="s">
        <v>407</v>
      </c>
      <c r="J16" s="4" t="s">
        <v>289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178</v>
      </c>
      <c r="B17" t="s">
        <v>388</v>
      </c>
      <c r="D17" t="s">
        <v>396</v>
      </c>
      <c r="E17" t="s">
        <v>418</v>
      </c>
      <c r="G17" t="s">
        <v>406</v>
      </c>
      <c r="J17" s="4" t="s">
        <v>178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204</v>
      </c>
      <c r="B18" t="s">
        <v>388</v>
      </c>
      <c r="D18" t="s">
        <v>397</v>
      </c>
      <c r="E18" t="s">
        <v>422</v>
      </c>
      <c r="G18" t="s">
        <v>407</v>
      </c>
      <c r="J18" s="4" t="s">
        <v>204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281</v>
      </c>
      <c r="B19" t="s">
        <v>388</v>
      </c>
      <c r="D19" t="s">
        <v>396</v>
      </c>
      <c r="E19" t="s">
        <v>423</v>
      </c>
      <c r="G19" t="s">
        <v>407</v>
      </c>
      <c r="J19" s="4" t="s">
        <v>281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269</v>
      </c>
      <c r="B20" t="s">
        <v>388</v>
      </c>
      <c r="D20" t="s">
        <v>396</v>
      </c>
      <c r="E20" t="s">
        <v>424</v>
      </c>
      <c r="G20" t="s">
        <v>407</v>
      </c>
      <c r="J20" s="4" t="s">
        <v>269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319</v>
      </c>
      <c r="B21" t="s">
        <v>388</v>
      </c>
      <c r="D21" t="s">
        <v>396</v>
      </c>
      <c r="E21" t="s">
        <v>421</v>
      </c>
      <c r="G21" t="s">
        <v>407</v>
      </c>
      <c r="J21" s="4" t="s">
        <v>319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334</v>
      </c>
      <c r="B22" t="s">
        <v>391</v>
      </c>
      <c r="D22" t="s">
        <v>397</v>
      </c>
      <c r="E22" t="s">
        <v>425</v>
      </c>
      <c r="G22" t="s">
        <v>407</v>
      </c>
      <c r="J22" s="4" t="s">
        <v>334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263</v>
      </c>
      <c r="B23" t="s">
        <v>388</v>
      </c>
      <c r="D23" t="s">
        <v>396</v>
      </c>
      <c r="E23" t="s">
        <v>418</v>
      </c>
      <c r="G23" t="s">
        <v>405</v>
      </c>
      <c r="J23" s="4" t="s">
        <v>263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179</v>
      </c>
      <c r="B24" t="s">
        <v>388</v>
      </c>
      <c r="D24" t="s">
        <v>396</v>
      </c>
      <c r="E24" t="s">
        <v>418</v>
      </c>
      <c r="G24" t="s">
        <v>407</v>
      </c>
      <c r="J24" s="4" t="s">
        <v>179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268</v>
      </c>
      <c r="B25" t="s">
        <v>388</v>
      </c>
      <c r="D25" t="s">
        <v>396</v>
      </c>
      <c r="E25" t="s">
        <v>418</v>
      </c>
      <c r="G25" t="s">
        <v>407</v>
      </c>
      <c r="J25" s="4" t="s">
        <v>268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280</v>
      </c>
      <c r="B26" t="s">
        <v>388</v>
      </c>
      <c r="D26" t="s">
        <v>396</v>
      </c>
      <c r="E26" t="s">
        <v>418</v>
      </c>
      <c r="G26" t="s">
        <v>409</v>
      </c>
      <c r="J26" s="4" t="s">
        <v>280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195</v>
      </c>
      <c r="B27" t="s">
        <v>388</v>
      </c>
      <c r="C27">
        <v>50</v>
      </c>
      <c r="D27" t="s">
        <v>396</v>
      </c>
      <c r="E27" t="s">
        <v>418</v>
      </c>
      <c r="G27" t="s">
        <v>407</v>
      </c>
      <c r="J27" s="4" t="s">
        <v>195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301</v>
      </c>
      <c r="B28" t="s">
        <v>387</v>
      </c>
      <c r="D28" t="s">
        <v>396</v>
      </c>
      <c r="E28" t="s">
        <v>418</v>
      </c>
      <c r="G28" t="s">
        <v>407</v>
      </c>
      <c r="J28" s="4" t="s">
        <v>301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316</v>
      </c>
      <c r="B29" t="s">
        <v>388</v>
      </c>
      <c r="C29">
        <v>50</v>
      </c>
      <c r="D29" t="s">
        <v>394</v>
      </c>
      <c r="E29" t="s">
        <v>418</v>
      </c>
      <c r="G29" t="s">
        <v>407</v>
      </c>
      <c r="J29" s="4" t="s">
        <v>316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360</v>
      </c>
      <c r="B30" t="s">
        <v>388</v>
      </c>
      <c r="C30">
        <v>50</v>
      </c>
      <c r="D30" t="s">
        <v>395</v>
      </c>
      <c r="E30" t="s">
        <v>418</v>
      </c>
      <c r="G30" t="s">
        <v>407</v>
      </c>
      <c r="J30" s="4" t="s">
        <v>360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270</v>
      </c>
      <c r="B31" t="s">
        <v>388</v>
      </c>
      <c r="D31" t="s">
        <v>396</v>
      </c>
      <c r="E31" t="s">
        <v>418</v>
      </c>
      <c r="G31" t="s">
        <v>407</v>
      </c>
      <c r="J31" s="4" t="s">
        <v>270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186</v>
      </c>
      <c r="B32" t="s">
        <v>388</v>
      </c>
      <c r="D32" t="s">
        <v>396</v>
      </c>
      <c r="E32" t="s">
        <v>418</v>
      </c>
      <c r="G32" t="s">
        <v>406</v>
      </c>
      <c r="J32" s="4" t="s">
        <v>186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282</v>
      </c>
      <c r="B33" t="s">
        <v>388</v>
      </c>
      <c r="D33" t="s">
        <v>396</v>
      </c>
      <c r="E33" t="s">
        <v>418</v>
      </c>
      <c r="G33" t="s">
        <v>407</v>
      </c>
      <c r="J33" s="4" t="s">
        <v>282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286</v>
      </c>
      <c r="B34" t="s">
        <v>388</v>
      </c>
      <c r="D34" t="s">
        <v>396</v>
      </c>
      <c r="E34" t="s">
        <v>418</v>
      </c>
      <c r="G34" t="s">
        <v>407</v>
      </c>
      <c r="J34" s="4" t="s">
        <v>286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291</v>
      </c>
      <c r="B35" t="s">
        <v>388</v>
      </c>
      <c r="D35" t="s">
        <v>396</v>
      </c>
      <c r="E35" t="s">
        <v>418</v>
      </c>
      <c r="G35" t="s">
        <v>407</v>
      </c>
      <c r="J35" s="4" t="s">
        <v>291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303</v>
      </c>
      <c r="B36" t="s">
        <v>388</v>
      </c>
      <c r="D36" t="s">
        <v>396</v>
      </c>
      <c r="E36" t="s">
        <v>418</v>
      </c>
      <c r="G36" t="s">
        <v>407</v>
      </c>
      <c r="J36" s="4" t="s">
        <v>303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306</v>
      </c>
      <c r="B37" t="s">
        <v>388</v>
      </c>
      <c r="D37" t="s">
        <v>396</v>
      </c>
      <c r="E37" t="s">
        <v>418</v>
      </c>
      <c r="G37" t="s">
        <v>407</v>
      </c>
      <c r="J37" s="4" t="s">
        <v>306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307</v>
      </c>
      <c r="B38" t="s">
        <v>388</v>
      </c>
      <c r="D38" t="s">
        <v>396</v>
      </c>
      <c r="E38" t="s">
        <v>418</v>
      </c>
      <c r="G38" t="s">
        <v>407</v>
      </c>
      <c r="J38" s="4" t="s">
        <v>307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320</v>
      </c>
      <c r="B39" t="s">
        <v>388</v>
      </c>
      <c r="D39" t="s">
        <v>396</v>
      </c>
      <c r="E39" t="s">
        <v>417</v>
      </c>
      <c r="G39" t="s">
        <v>407</v>
      </c>
      <c r="J39" s="4" t="s">
        <v>320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321</v>
      </c>
      <c r="B40" t="s">
        <v>388</v>
      </c>
      <c r="D40" t="s">
        <v>396</v>
      </c>
      <c r="E40" t="s">
        <v>417</v>
      </c>
      <c r="G40" t="s">
        <v>407</v>
      </c>
      <c r="J40" s="4" t="s">
        <v>321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174</v>
      </c>
      <c r="B41" t="s">
        <v>388</v>
      </c>
      <c r="D41" t="s">
        <v>396</v>
      </c>
      <c r="E41" t="s">
        <v>424</v>
      </c>
      <c r="G41" t="s">
        <v>407</v>
      </c>
      <c r="J41" s="4" t="s">
        <v>174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325</v>
      </c>
      <c r="B42" t="s">
        <v>388</v>
      </c>
      <c r="D42" t="s">
        <v>396</v>
      </c>
      <c r="E42" t="s">
        <v>424</v>
      </c>
      <c r="G42" t="s">
        <v>407</v>
      </c>
      <c r="J42" s="4" t="s">
        <v>325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326</v>
      </c>
      <c r="B43" t="s">
        <v>388</v>
      </c>
      <c r="D43" t="s">
        <v>396</v>
      </c>
      <c r="E43" t="s">
        <v>424</v>
      </c>
      <c r="G43" t="s">
        <v>407</v>
      </c>
      <c r="J43" s="4" t="s">
        <v>326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327</v>
      </c>
      <c r="B44" t="s">
        <v>388</v>
      </c>
      <c r="D44" t="s">
        <v>396</v>
      </c>
      <c r="E44" t="s">
        <v>424</v>
      </c>
      <c r="G44" t="s">
        <v>407</v>
      </c>
      <c r="J44" s="4" t="s">
        <v>327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328</v>
      </c>
      <c r="B45" t="s">
        <v>388</v>
      </c>
      <c r="D45" t="s">
        <v>396</v>
      </c>
      <c r="E45" t="s">
        <v>424</v>
      </c>
      <c r="G45" t="s">
        <v>407</v>
      </c>
      <c r="J45" s="4" t="s">
        <v>328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349</v>
      </c>
      <c r="B46" t="s">
        <v>388</v>
      </c>
      <c r="D46" t="s">
        <v>396</v>
      </c>
      <c r="E46" t="s">
        <v>426</v>
      </c>
      <c r="G46" t="s">
        <v>407</v>
      </c>
      <c r="J46" s="4" t="s">
        <v>349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353</v>
      </c>
      <c r="B47" t="s">
        <v>388</v>
      </c>
      <c r="D47" t="s">
        <v>396</v>
      </c>
      <c r="E47" t="s">
        <v>418</v>
      </c>
      <c r="G47" t="s">
        <v>409</v>
      </c>
      <c r="J47" s="4" t="s">
        <v>353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361</v>
      </c>
      <c r="B48" t="s">
        <v>388</v>
      </c>
      <c r="C48">
        <v>50</v>
      </c>
      <c r="D48" t="s">
        <v>396</v>
      </c>
      <c r="E48" t="s">
        <v>418</v>
      </c>
      <c r="G48" t="s">
        <v>407</v>
      </c>
      <c r="J48" s="4" t="s">
        <v>361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362</v>
      </c>
      <c r="B49" t="s">
        <v>388</v>
      </c>
      <c r="C49">
        <v>50</v>
      </c>
      <c r="D49" t="s">
        <v>396</v>
      </c>
      <c r="E49" t="s">
        <v>418</v>
      </c>
      <c r="G49" t="s">
        <v>407</v>
      </c>
      <c r="J49" s="4" t="s">
        <v>362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366</v>
      </c>
      <c r="B50" t="s">
        <v>387</v>
      </c>
      <c r="D50" t="s">
        <v>396</v>
      </c>
      <c r="E50" t="s">
        <v>418</v>
      </c>
      <c r="G50" t="s">
        <v>407</v>
      </c>
      <c r="J50" s="4" t="s">
        <v>366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388</v>
      </c>
      <c r="D51" t="s">
        <v>396</v>
      </c>
      <c r="E51" t="s">
        <v>418</v>
      </c>
      <c r="G51" t="s">
        <v>407</v>
      </c>
      <c r="J51" s="4"/>
    </row>
    <row r="52" spans="1:17" ht="12.75">
      <c r="A52" s="64" t="s">
        <v>241</v>
      </c>
      <c r="B52" s="64"/>
      <c r="C52" s="64"/>
      <c r="D52" s="64"/>
      <c r="E52" s="64"/>
      <c r="F52" s="64"/>
      <c r="G52" s="64"/>
      <c r="J52" s="5" t="s">
        <v>185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383</v>
      </c>
      <c r="B53" s="5" t="s">
        <v>258</v>
      </c>
      <c r="C53" s="5" t="s">
        <v>257</v>
      </c>
      <c r="D53" s="5" t="s">
        <v>384</v>
      </c>
      <c r="E53" s="5" t="s">
        <v>446</v>
      </c>
      <c r="F53" s="5" t="s">
        <v>357</v>
      </c>
      <c r="G53" s="5" t="s">
        <v>385</v>
      </c>
      <c r="J53" s="4" t="s">
        <v>273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185</v>
      </c>
      <c r="B54" t="s">
        <v>388</v>
      </c>
      <c r="C54">
        <v>50</v>
      </c>
      <c r="D54" t="s">
        <v>395</v>
      </c>
      <c r="E54" t="s">
        <v>427</v>
      </c>
      <c r="G54" t="s">
        <v>408</v>
      </c>
      <c r="J54" s="4" t="s">
        <v>261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273</v>
      </c>
      <c r="B55" t="s">
        <v>388</v>
      </c>
      <c r="D55" t="s">
        <v>395</v>
      </c>
      <c r="E55" t="s">
        <v>427</v>
      </c>
      <c r="G55" t="s">
        <v>408</v>
      </c>
      <c r="J55" s="4" t="s">
        <v>267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261</v>
      </c>
      <c r="B56" t="s">
        <v>388</v>
      </c>
      <c r="D56" t="s">
        <v>396</v>
      </c>
      <c r="E56" t="s">
        <v>418</v>
      </c>
      <c r="G56" t="s">
        <v>410</v>
      </c>
      <c r="J56" s="4" t="s">
        <v>274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267</v>
      </c>
      <c r="B57" t="s">
        <v>388</v>
      </c>
      <c r="D57" t="s">
        <v>396</v>
      </c>
      <c r="E57" t="s">
        <v>420</v>
      </c>
      <c r="G57" t="s">
        <v>406</v>
      </c>
      <c r="J57" s="4" t="s">
        <v>166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274</v>
      </c>
      <c r="B58" t="s">
        <v>388</v>
      </c>
      <c r="D58" t="s">
        <v>395</v>
      </c>
      <c r="E58" t="s">
        <v>425</v>
      </c>
      <c r="G58" t="s">
        <v>411</v>
      </c>
      <c r="J58" s="4" t="s">
        <v>272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166</v>
      </c>
      <c r="B59" t="s">
        <v>388</v>
      </c>
      <c r="D59" t="s">
        <v>396</v>
      </c>
      <c r="E59" t="s">
        <v>418</v>
      </c>
      <c r="G59" t="s">
        <v>412</v>
      </c>
      <c r="J59" s="4" t="s">
        <v>203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272</v>
      </c>
      <c r="B60" t="s">
        <v>388</v>
      </c>
      <c r="D60" t="s">
        <v>394</v>
      </c>
      <c r="E60" t="s">
        <v>425</v>
      </c>
      <c r="G60" t="s">
        <v>405</v>
      </c>
      <c r="J60" s="4" t="s">
        <v>277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203</v>
      </c>
      <c r="B61" t="s">
        <v>388</v>
      </c>
      <c r="D61" t="s">
        <v>396</v>
      </c>
      <c r="E61" t="s">
        <v>239</v>
      </c>
      <c r="G61" t="s">
        <v>407</v>
      </c>
      <c r="J61" s="4" t="s">
        <v>278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277</v>
      </c>
      <c r="B62" t="s">
        <v>388</v>
      </c>
      <c r="D62" t="s">
        <v>395</v>
      </c>
      <c r="E62" t="s">
        <v>418</v>
      </c>
      <c r="G62" t="s">
        <v>407</v>
      </c>
      <c r="J62" s="4" t="s">
        <v>279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278</v>
      </c>
      <c r="B63" t="s">
        <v>388</v>
      </c>
      <c r="D63" t="s">
        <v>396</v>
      </c>
      <c r="E63" t="s">
        <v>424</v>
      </c>
      <c r="G63" t="s">
        <v>407</v>
      </c>
      <c r="J63" s="4" t="s">
        <v>374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279</v>
      </c>
      <c r="B64" t="s">
        <v>388</v>
      </c>
      <c r="D64" t="s">
        <v>396</v>
      </c>
      <c r="E64" t="s">
        <v>240</v>
      </c>
      <c r="G64" t="s">
        <v>407</v>
      </c>
      <c r="J64" s="4" t="s">
        <v>283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374</v>
      </c>
      <c r="B65" t="s">
        <v>388</v>
      </c>
      <c r="D65" t="s">
        <v>396</v>
      </c>
      <c r="E65" t="s">
        <v>418</v>
      </c>
      <c r="G65" t="s">
        <v>412</v>
      </c>
      <c r="J65" s="4" t="s">
        <v>284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283</v>
      </c>
      <c r="B66" t="s">
        <v>388</v>
      </c>
      <c r="D66" t="s">
        <v>396</v>
      </c>
      <c r="E66" t="s">
        <v>240</v>
      </c>
      <c r="G66" t="s">
        <v>407</v>
      </c>
      <c r="J66" s="4" t="s">
        <v>293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284</v>
      </c>
      <c r="B67" t="s">
        <v>388</v>
      </c>
      <c r="D67" t="s">
        <v>396</v>
      </c>
      <c r="E67" t="s">
        <v>240</v>
      </c>
      <c r="G67" t="s">
        <v>407</v>
      </c>
      <c r="J67" s="4" t="s">
        <v>317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293</v>
      </c>
      <c r="B68" t="s">
        <v>388</v>
      </c>
      <c r="D68" t="s">
        <v>396</v>
      </c>
      <c r="E68" t="s">
        <v>416</v>
      </c>
      <c r="G68" t="s">
        <v>407</v>
      </c>
      <c r="J68" s="4" t="s">
        <v>329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317</v>
      </c>
      <c r="B69" t="s">
        <v>388</v>
      </c>
      <c r="D69" t="s">
        <v>394</v>
      </c>
      <c r="E69" t="s">
        <v>418</v>
      </c>
      <c r="G69" t="s">
        <v>407</v>
      </c>
      <c r="J69" s="4" t="s">
        <v>330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329</v>
      </c>
      <c r="B70" t="s">
        <v>388</v>
      </c>
      <c r="D70" t="s">
        <v>396</v>
      </c>
      <c r="E70" t="s">
        <v>424</v>
      </c>
      <c r="G70" t="s">
        <v>407</v>
      </c>
      <c r="J70" s="4" t="s">
        <v>352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330</v>
      </c>
      <c r="B71" t="s">
        <v>388</v>
      </c>
      <c r="D71" t="s">
        <v>396</v>
      </c>
      <c r="E71" t="s">
        <v>424</v>
      </c>
      <c r="G71" t="s">
        <v>407</v>
      </c>
      <c r="J71" s="4"/>
    </row>
    <row r="72" spans="1:7" ht="12.75">
      <c r="A72" s="4" t="s">
        <v>352</v>
      </c>
      <c r="B72" t="s">
        <v>388</v>
      </c>
      <c r="D72" t="s">
        <v>396</v>
      </c>
      <c r="E72" t="s">
        <v>418</v>
      </c>
      <c r="G72" t="s">
        <v>409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0"/>
  <sheetViews>
    <sheetView workbookViewId="0" topLeftCell="A1">
      <pane xSplit="4" ySplit="2" topLeftCell="E10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148" sqref="J148"/>
    </sheetView>
  </sheetViews>
  <sheetFormatPr defaultColWidth="9.140625" defaultRowHeight="12.75"/>
  <cols>
    <col min="1" max="16384" width="15.7109375" style="40" customWidth="1"/>
  </cols>
  <sheetData>
    <row r="1" ht="12.75">
      <c r="F1" s="41" t="s">
        <v>145</v>
      </c>
    </row>
    <row r="2" spans="1:19" s="42" customFormat="1" ht="12.75">
      <c r="A2" s="42" t="s">
        <v>465</v>
      </c>
      <c r="B2" s="42" t="s">
        <v>441</v>
      </c>
      <c r="C2" s="42" t="s">
        <v>146</v>
      </c>
      <c r="D2" s="42" t="s">
        <v>467</v>
      </c>
      <c r="E2" s="42" t="s">
        <v>145</v>
      </c>
      <c r="F2" s="42" t="s">
        <v>164</v>
      </c>
      <c r="G2" s="42" t="s">
        <v>165</v>
      </c>
      <c r="H2" s="42" t="s">
        <v>147</v>
      </c>
      <c r="I2" s="42" t="s">
        <v>346</v>
      </c>
      <c r="J2" s="42" t="s">
        <v>175</v>
      </c>
      <c r="K2" s="42" t="s">
        <v>262</v>
      </c>
      <c r="L2" s="42" t="s">
        <v>163</v>
      </c>
      <c r="M2" s="42" t="s">
        <v>161</v>
      </c>
      <c r="N2" s="42" t="s">
        <v>17</v>
      </c>
      <c r="O2" s="42" t="s">
        <v>83</v>
      </c>
      <c r="P2" s="42" t="s">
        <v>5</v>
      </c>
      <c r="Q2" s="42" t="s">
        <v>148</v>
      </c>
      <c r="R2" s="43" t="s">
        <v>154</v>
      </c>
      <c r="S2" s="43" t="s">
        <v>171</v>
      </c>
    </row>
    <row r="3" spans="1:19" ht="12.75">
      <c r="A3" t="s">
        <v>221</v>
      </c>
      <c r="B3" t="s">
        <v>258</v>
      </c>
      <c r="C3"/>
      <c r="D3" s="20">
        <v>34178188</v>
      </c>
      <c r="E3" s="19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2.75">
      <c r="A4" t="s">
        <v>233</v>
      </c>
      <c r="B4" t="s">
        <v>258</v>
      </c>
      <c r="C4"/>
      <c r="D4" s="20">
        <v>12799293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>
      <c r="A5" t="s">
        <v>90</v>
      </c>
      <c r="B5" t="s">
        <v>258</v>
      </c>
      <c r="C5"/>
      <c r="D5" s="20">
        <v>8791832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.75">
      <c r="A6" t="s">
        <v>207</v>
      </c>
      <c r="B6" t="s">
        <v>258</v>
      </c>
      <c r="C6">
        <v>1976</v>
      </c>
      <c r="D6" s="20">
        <v>1990876</v>
      </c>
      <c r="E6">
        <v>17</v>
      </c>
      <c r="F6">
        <v>17</v>
      </c>
      <c r="G6"/>
      <c r="H6">
        <v>17</v>
      </c>
      <c r="I6">
        <v>17</v>
      </c>
      <c r="J6">
        <v>17</v>
      </c>
      <c r="K6"/>
      <c r="L6"/>
      <c r="M6"/>
      <c r="N6"/>
      <c r="O6"/>
      <c r="P6"/>
      <c r="Q6"/>
      <c r="R6"/>
      <c r="S6" t="s">
        <v>553</v>
      </c>
    </row>
    <row r="7" spans="1:19" ht="12.75">
      <c r="A7" t="s">
        <v>230</v>
      </c>
      <c r="B7" t="s">
        <v>258</v>
      </c>
      <c r="C7"/>
      <c r="D7" s="20">
        <v>15746232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.75">
      <c r="A8" t="s">
        <v>89</v>
      </c>
      <c r="B8" t="s">
        <v>258</v>
      </c>
      <c r="C8"/>
      <c r="D8" s="20">
        <v>8988091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 t="s">
        <v>229</v>
      </c>
      <c r="B9" t="s">
        <v>258</v>
      </c>
      <c r="C9"/>
      <c r="D9" s="20">
        <v>18879301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 t="s">
        <v>208</v>
      </c>
      <c r="B10" t="s">
        <v>258</v>
      </c>
      <c r="C10"/>
      <c r="D10" s="20">
        <v>1694477</v>
      </c>
      <c r="E10">
        <v>12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 t="s">
        <v>251</v>
      </c>
      <c r="B11" t="s">
        <v>258</v>
      </c>
      <c r="C11"/>
      <c r="D11" s="20">
        <v>429474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 t="s">
        <v>95</v>
      </c>
      <c r="B12" t="s">
        <v>258</v>
      </c>
      <c r="C12"/>
      <c r="D12" s="20">
        <v>4511488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 t="s">
        <v>226</v>
      </c>
      <c r="B13" t="s">
        <v>258</v>
      </c>
      <c r="C13"/>
      <c r="D13" s="20">
        <v>71505</v>
      </c>
      <c r="E13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t="s">
        <v>236</v>
      </c>
      <c r="B14" t="s">
        <v>258</v>
      </c>
      <c r="C14"/>
      <c r="D14" s="20">
        <v>10329208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t="s">
        <v>246</v>
      </c>
      <c r="B15" t="s">
        <v>258</v>
      </c>
      <c r="C15"/>
      <c r="D15" s="20">
        <v>752438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t="s">
        <v>96</v>
      </c>
      <c r="B16" t="s">
        <v>258</v>
      </c>
      <c r="C16"/>
      <c r="D16" s="20">
        <v>4012809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t="s">
        <v>228</v>
      </c>
      <c r="B17" t="s">
        <v>258</v>
      </c>
      <c r="C17"/>
      <c r="D17" s="20">
        <v>20617068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t="s">
        <v>250</v>
      </c>
      <c r="B18" t="s">
        <v>258</v>
      </c>
      <c r="C18"/>
      <c r="D18" s="20">
        <v>516055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t="s">
        <v>218</v>
      </c>
      <c r="B19" t="s">
        <v>258</v>
      </c>
      <c r="C19"/>
      <c r="D19" s="20">
        <v>68692542</v>
      </c>
      <c r="E19" s="19"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t="s">
        <v>480</v>
      </c>
      <c r="B20" t="s">
        <v>258</v>
      </c>
      <c r="C20">
        <v>2007</v>
      </c>
      <c r="D20" s="20">
        <v>83082869</v>
      </c>
      <c r="E20">
        <v>42</v>
      </c>
      <c r="F20">
        <v>54</v>
      </c>
      <c r="G20">
        <v>54</v>
      </c>
      <c r="H20">
        <v>2</v>
      </c>
      <c r="I20">
        <v>54</v>
      </c>
      <c r="J20">
        <v>54</v>
      </c>
      <c r="K20"/>
      <c r="L20">
        <v>54</v>
      </c>
      <c r="M20"/>
      <c r="N20">
        <v>15</v>
      </c>
      <c r="O20">
        <v>20</v>
      </c>
      <c r="P20"/>
      <c r="Q20"/>
      <c r="R20"/>
      <c r="S20"/>
    </row>
    <row r="21" spans="1:19" ht="12.75">
      <c r="A21" t="s">
        <v>249</v>
      </c>
      <c r="B21" t="s">
        <v>258</v>
      </c>
      <c r="C21"/>
      <c r="D21" s="20">
        <v>633441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t="s">
        <v>94</v>
      </c>
      <c r="B22" t="s">
        <v>258</v>
      </c>
      <c r="C22"/>
      <c r="D22" s="20">
        <v>5647168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t="s">
        <v>217</v>
      </c>
      <c r="B23" t="s">
        <v>258</v>
      </c>
      <c r="C23"/>
      <c r="D23" s="20">
        <v>85237338</v>
      </c>
      <c r="E23" s="19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t="s">
        <v>248</v>
      </c>
      <c r="B24" t="s">
        <v>258</v>
      </c>
      <c r="C24"/>
      <c r="D24" s="20">
        <v>1514993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t="s">
        <v>101</v>
      </c>
      <c r="B25" t="s">
        <v>258</v>
      </c>
      <c r="C25"/>
      <c r="D25" s="20">
        <v>1782893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 t="s">
        <v>223</v>
      </c>
      <c r="B26" t="s">
        <v>258</v>
      </c>
      <c r="C26"/>
      <c r="D26" s="20">
        <v>23832495</v>
      </c>
      <c r="E26" s="19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t="s">
        <v>237</v>
      </c>
      <c r="B27" t="s">
        <v>258</v>
      </c>
      <c r="C27"/>
      <c r="D27" s="20">
        <v>10057975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t="s">
        <v>102</v>
      </c>
      <c r="B28" t="s">
        <v>258</v>
      </c>
      <c r="C28"/>
      <c r="D28" s="20">
        <v>1533964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 t="s">
        <v>220</v>
      </c>
      <c r="B29" t="s">
        <v>258</v>
      </c>
      <c r="C29"/>
      <c r="D29" s="20">
        <v>39002772</v>
      </c>
      <c r="E29" s="19"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 t="s">
        <v>99</v>
      </c>
      <c r="B30" t="s">
        <v>258</v>
      </c>
      <c r="C30"/>
      <c r="D30" s="20">
        <v>2130819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 t="s">
        <v>97</v>
      </c>
      <c r="B31" t="s">
        <v>258</v>
      </c>
      <c r="C31"/>
      <c r="D31" s="20">
        <v>3441790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 t="s">
        <v>92</v>
      </c>
      <c r="B32" t="s">
        <v>258</v>
      </c>
      <c r="C32"/>
      <c r="D32" s="20">
        <v>6310434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 t="s">
        <v>224</v>
      </c>
      <c r="B33" t="s">
        <v>258</v>
      </c>
      <c r="C33"/>
      <c r="D33" s="20">
        <v>20653556</v>
      </c>
      <c r="E33" s="19"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 t="s">
        <v>252</v>
      </c>
      <c r="B34" t="s">
        <v>258</v>
      </c>
      <c r="C34"/>
      <c r="D34" s="20">
        <v>245000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 t="s">
        <v>215</v>
      </c>
      <c r="B35" t="s">
        <v>258</v>
      </c>
      <c r="C35"/>
      <c r="D35" s="20">
        <v>14268711</v>
      </c>
      <c r="E35">
        <v>1</v>
      </c>
      <c r="F35">
        <v>1</v>
      </c>
      <c r="G35"/>
      <c r="H35"/>
      <c r="I35"/>
      <c r="J35"/>
      <c r="K35"/>
      <c r="L35"/>
      <c r="M35"/>
      <c r="N35">
        <v>1</v>
      </c>
      <c r="O35"/>
      <c r="P35"/>
      <c r="Q35"/>
      <c r="R35"/>
      <c r="S35"/>
    </row>
    <row r="36" spans="1:19" ht="12.75">
      <c r="A36" t="s">
        <v>234</v>
      </c>
      <c r="B36" t="s">
        <v>258</v>
      </c>
      <c r="C36"/>
      <c r="D36" s="20">
        <v>12666987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 t="s">
        <v>98</v>
      </c>
      <c r="B37" t="s">
        <v>258</v>
      </c>
      <c r="C37"/>
      <c r="D37" s="20">
        <v>3129486</v>
      </c>
      <c r="E37"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 t="s">
        <v>244</v>
      </c>
      <c r="B38" t="s">
        <v>258</v>
      </c>
      <c r="C38"/>
      <c r="D38" s="20">
        <v>1284264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>
      <c r="A39" t="s">
        <v>253</v>
      </c>
      <c r="B39" t="s">
        <v>258</v>
      </c>
      <c r="C39"/>
      <c r="D39" s="20">
        <v>223765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>
      <c r="A40" t="s">
        <v>227</v>
      </c>
      <c r="B40" t="s">
        <v>258</v>
      </c>
      <c r="C40"/>
      <c r="D40" s="20">
        <v>66411</v>
      </c>
      <c r="E40"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>
      <c r="A41" t="s">
        <v>212</v>
      </c>
      <c r="B41" t="s">
        <v>258</v>
      </c>
      <c r="C41">
        <v>2006</v>
      </c>
      <c r="D41" s="20">
        <v>34859364</v>
      </c>
      <c r="E41">
        <v>19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 t="s">
        <v>210</v>
      </c>
      <c r="B42" t="s">
        <v>258</v>
      </c>
      <c r="C42"/>
      <c r="D42" s="20">
        <v>21669278</v>
      </c>
      <c r="E42">
        <v>53</v>
      </c>
      <c r="F42">
        <v>53</v>
      </c>
      <c r="G42">
        <v>53</v>
      </c>
      <c r="H42"/>
      <c r="I42"/>
      <c r="J42"/>
      <c r="K42">
        <v>53</v>
      </c>
      <c r="L42">
        <v>53</v>
      </c>
      <c r="M42">
        <v>53</v>
      </c>
      <c r="N42"/>
      <c r="O42"/>
      <c r="P42"/>
      <c r="Q42"/>
      <c r="R42"/>
      <c r="S42"/>
    </row>
    <row r="43" spans="1:19" ht="12.75">
      <c r="A43" t="s">
        <v>100</v>
      </c>
      <c r="B43" t="s">
        <v>258</v>
      </c>
      <c r="C43"/>
      <c r="D43" s="20">
        <v>2108665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 t="s">
        <v>231</v>
      </c>
      <c r="B44" t="s">
        <v>258</v>
      </c>
      <c r="C44"/>
      <c r="D44" s="20">
        <v>15306252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 t="s">
        <v>216</v>
      </c>
      <c r="B45" t="s">
        <v>258</v>
      </c>
      <c r="C45"/>
      <c r="D45" s="20">
        <v>149229090</v>
      </c>
      <c r="E45" s="19"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 t="s">
        <v>247</v>
      </c>
      <c r="B46" t="s">
        <v>258</v>
      </c>
      <c r="C46"/>
      <c r="D46" s="20">
        <v>743981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 t="s">
        <v>235</v>
      </c>
      <c r="B47" t="s">
        <v>258</v>
      </c>
      <c r="C47"/>
      <c r="D47" s="20">
        <v>10473282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 t="s">
        <v>105</v>
      </c>
      <c r="B48" t="s">
        <v>258</v>
      </c>
      <c r="C48"/>
      <c r="D48" s="20">
        <v>7637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 t="s">
        <v>103</v>
      </c>
      <c r="B49" t="s">
        <v>258</v>
      </c>
      <c r="C49"/>
      <c r="D49" s="20">
        <v>212679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 t="s">
        <v>232</v>
      </c>
      <c r="B50" t="s">
        <v>258</v>
      </c>
      <c r="C50"/>
      <c r="D50" s="20">
        <v>13711597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 t="s">
        <v>104</v>
      </c>
      <c r="B51" t="s">
        <v>258</v>
      </c>
      <c r="C51"/>
      <c r="D51" s="20">
        <v>87476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 t="s">
        <v>91</v>
      </c>
      <c r="B52" t="s">
        <v>258</v>
      </c>
      <c r="C52"/>
      <c r="D52" s="20">
        <v>6440053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 t="s">
        <v>238</v>
      </c>
      <c r="B53" t="s">
        <v>258</v>
      </c>
      <c r="C53"/>
      <c r="D53" s="20">
        <v>9832017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 t="s">
        <v>209</v>
      </c>
      <c r="B54" t="s">
        <v>258</v>
      </c>
      <c r="C54"/>
      <c r="D54" s="20">
        <v>49052489</v>
      </c>
      <c r="E54">
        <v>266</v>
      </c>
      <c r="F54">
        <v>266</v>
      </c>
      <c r="G54"/>
      <c r="H54">
        <v>266</v>
      </c>
      <c r="I54">
        <v>266</v>
      </c>
      <c r="J54">
        <v>266</v>
      </c>
      <c r="K54">
        <v>266</v>
      </c>
      <c r="L54">
        <v>266</v>
      </c>
      <c r="M54"/>
      <c r="N54">
        <v>266</v>
      </c>
      <c r="O54"/>
      <c r="P54"/>
      <c r="Q54"/>
      <c r="R54"/>
      <c r="S54"/>
    </row>
    <row r="55" spans="1:19" ht="12.75">
      <c r="A55" t="s">
        <v>219</v>
      </c>
      <c r="B55" t="s">
        <v>258</v>
      </c>
      <c r="C55"/>
      <c r="D55" s="20">
        <v>41087825</v>
      </c>
      <c r="E55" s="19">
        <v>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 t="s">
        <v>245</v>
      </c>
      <c r="B56" t="s">
        <v>258</v>
      </c>
      <c r="C56"/>
      <c r="D56" s="20">
        <v>1123913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 t="s">
        <v>213</v>
      </c>
      <c r="B57" t="s">
        <v>258</v>
      </c>
      <c r="C57"/>
      <c r="D57" s="20">
        <v>41048532</v>
      </c>
      <c r="E57">
        <v>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 t="s">
        <v>93</v>
      </c>
      <c r="B58" t="s">
        <v>258</v>
      </c>
      <c r="C58"/>
      <c r="D58" s="20">
        <v>6019877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 t="s">
        <v>214</v>
      </c>
      <c r="B59" t="s">
        <v>258</v>
      </c>
      <c r="C59"/>
      <c r="D59" s="20">
        <v>10486339</v>
      </c>
      <c r="E59">
        <v>1</v>
      </c>
      <c r="F59">
        <v>1</v>
      </c>
      <c r="G59">
        <v>1</v>
      </c>
      <c r="H59"/>
      <c r="I59">
        <v>1</v>
      </c>
      <c r="J59"/>
      <c r="K59"/>
      <c r="L59"/>
      <c r="M59"/>
      <c r="N59"/>
      <c r="O59"/>
      <c r="P59"/>
      <c r="Q59"/>
      <c r="R59"/>
      <c r="S59" t="s">
        <v>554</v>
      </c>
    </row>
    <row r="60" spans="1:19" ht="12.75">
      <c r="A60" t="s">
        <v>222</v>
      </c>
      <c r="B60" t="s">
        <v>258</v>
      </c>
      <c r="C60"/>
      <c r="D60" s="20">
        <v>32369558</v>
      </c>
      <c r="E60"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 t="s">
        <v>211</v>
      </c>
      <c r="B61" t="s">
        <v>258</v>
      </c>
      <c r="C61">
        <v>1975</v>
      </c>
      <c r="D61" s="20">
        <v>11862740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 t="s">
        <v>225</v>
      </c>
      <c r="B62" t="s">
        <v>258</v>
      </c>
      <c r="C62"/>
      <c r="D62" s="20">
        <v>11392629</v>
      </c>
      <c r="E62">
        <v>8</v>
      </c>
      <c r="F62">
        <v>8</v>
      </c>
      <c r="G62">
        <v>8</v>
      </c>
      <c r="H62"/>
      <c r="I62">
        <v>8</v>
      </c>
      <c r="J62"/>
      <c r="K62">
        <v>8</v>
      </c>
      <c r="L62"/>
      <c r="M62"/>
      <c r="N62">
        <v>8</v>
      </c>
      <c r="O62"/>
      <c r="P62"/>
      <c r="Q62"/>
      <c r="R62"/>
      <c r="S62" t="s">
        <v>177</v>
      </c>
    </row>
    <row r="63" spans="1:19" ht="12.75">
      <c r="A63" s="65" t="s">
        <v>481</v>
      </c>
      <c r="B63" s="65" t="s">
        <v>556</v>
      </c>
      <c r="C63" s="65"/>
      <c r="D63" s="72">
        <v>153546901</v>
      </c>
      <c r="E63" s="65">
        <v>4</v>
      </c>
      <c r="F63" s="65">
        <v>4</v>
      </c>
      <c r="G63" s="65">
        <v>4</v>
      </c>
      <c r="H63" s="65"/>
      <c r="I63" s="65">
        <v>4</v>
      </c>
      <c r="J63" s="65"/>
      <c r="K63" s="65"/>
      <c r="L63" s="65"/>
      <c r="M63" s="65"/>
      <c r="N63" s="65">
        <v>4</v>
      </c>
      <c r="O63" s="65"/>
      <c r="P63" s="65"/>
      <c r="Q63" s="65"/>
      <c r="R63" s="65"/>
      <c r="S63" s="65"/>
    </row>
    <row r="64" spans="1:19" ht="12.75">
      <c r="A64" s="65" t="s">
        <v>131</v>
      </c>
      <c r="B64" s="65" t="s">
        <v>556</v>
      </c>
      <c r="C64" s="65"/>
      <c r="D64" s="67">
        <v>381371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 t="s">
        <v>557</v>
      </c>
    </row>
    <row r="65" spans="1:19" ht="12.75">
      <c r="A65" s="65" t="s">
        <v>132</v>
      </c>
      <c r="B65" s="65" t="s">
        <v>556</v>
      </c>
      <c r="C65" s="65"/>
      <c r="D65" s="67">
        <v>47758224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2.75">
      <c r="A66" s="65" t="s">
        <v>133</v>
      </c>
      <c r="B66" s="65" t="s">
        <v>556</v>
      </c>
      <c r="C66" s="65"/>
      <c r="D66" s="67">
        <v>13388910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2.75">
      <c r="A67" s="65" t="s">
        <v>333</v>
      </c>
      <c r="B67" s="65" t="s">
        <v>556</v>
      </c>
      <c r="C67" s="65"/>
      <c r="D67" s="67">
        <v>1322044605</v>
      </c>
      <c r="E67" s="65">
        <v>559</v>
      </c>
      <c r="F67" s="65">
        <v>559</v>
      </c>
      <c r="G67" s="65">
        <v>559</v>
      </c>
      <c r="H67" s="65">
        <v>559</v>
      </c>
      <c r="I67" s="65">
        <v>559</v>
      </c>
      <c r="J67" s="65">
        <v>559</v>
      </c>
      <c r="K67" s="65"/>
      <c r="L67" s="65">
        <v>559</v>
      </c>
      <c r="M67" s="65"/>
      <c r="N67" s="65">
        <v>559</v>
      </c>
      <c r="O67" s="65">
        <v>559</v>
      </c>
      <c r="P67" s="65"/>
      <c r="Q67" s="65"/>
      <c r="R67" s="65"/>
      <c r="S67" s="65" t="s">
        <v>558</v>
      </c>
    </row>
    <row r="68" spans="1:19" ht="12.75">
      <c r="A68" s="65" t="s">
        <v>134</v>
      </c>
      <c r="B68" s="65" t="s">
        <v>556</v>
      </c>
      <c r="C68" s="65"/>
      <c r="D68" s="67">
        <v>1108777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2.75">
      <c r="A69" s="65" t="s">
        <v>124</v>
      </c>
      <c r="B69" s="65" t="s">
        <v>556</v>
      </c>
      <c r="C69" s="65"/>
      <c r="D69" s="67">
        <v>7008300</v>
      </c>
      <c r="E69" s="65">
        <v>14</v>
      </c>
      <c r="F69" s="65">
        <v>14</v>
      </c>
      <c r="G69" s="65">
        <v>14</v>
      </c>
      <c r="H69" s="65"/>
      <c r="I69" s="65">
        <v>14</v>
      </c>
      <c r="J69" s="65">
        <v>14</v>
      </c>
      <c r="K69" s="65"/>
      <c r="L69" s="65">
        <v>14</v>
      </c>
      <c r="M69" s="65"/>
      <c r="N69" s="65">
        <v>14</v>
      </c>
      <c r="O69" s="65"/>
      <c r="P69" s="65"/>
      <c r="Q69" s="65"/>
      <c r="R69" s="65"/>
      <c r="S69" s="65"/>
    </row>
    <row r="70" spans="1:19" ht="12.75">
      <c r="A70" s="65" t="s">
        <v>474</v>
      </c>
      <c r="B70" s="65" t="s">
        <v>556</v>
      </c>
      <c r="C70" s="65">
        <v>1984</v>
      </c>
      <c r="D70" s="67">
        <v>1147995226</v>
      </c>
      <c r="E70" s="68">
        <v>290</v>
      </c>
      <c r="F70" s="65">
        <v>290</v>
      </c>
      <c r="G70" s="65">
        <v>290</v>
      </c>
      <c r="H70" s="65"/>
      <c r="I70" s="65">
        <v>3</v>
      </c>
      <c r="J70" s="65">
        <v>3</v>
      </c>
      <c r="K70" s="65"/>
      <c r="L70" s="65">
        <v>33</v>
      </c>
      <c r="M70" s="65">
        <v>3</v>
      </c>
      <c r="N70" s="65">
        <v>290</v>
      </c>
      <c r="O70" s="65"/>
      <c r="P70" s="65"/>
      <c r="Q70" s="65">
        <v>33</v>
      </c>
      <c r="R70" s="65"/>
      <c r="S70" s="65" t="s">
        <v>559</v>
      </c>
    </row>
    <row r="71" spans="1:19" ht="12.75">
      <c r="A71" s="65" t="s">
        <v>135</v>
      </c>
      <c r="B71" s="65" t="s">
        <v>556</v>
      </c>
      <c r="C71" s="65">
        <v>2003</v>
      </c>
      <c r="D71" s="67">
        <v>230512000</v>
      </c>
      <c r="E71" s="65">
        <v>10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ht="12.75">
      <c r="A72" s="65" t="s">
        <v>126</v>
      </c>
      <c r="B72" s="65" t="s">
        <v>556</v>
      </c>
      <c r="C72" s="65">
        <v>1970</v>
      </c>
      <c r="D72" s="67">
        <v>127288628</v>
      </c>
      <c r="E72" s="65">
        <v>1910</v>
      </c>
      <c r="F72" s="65">
        <v>1487</v>
      </c>
      <c r="G72" s="65">
        <v>1880</v>
      </c>
      <c r="H72" s="65"/>
      <c r="I72" s="65">
        <v>401</v>
      </c>
      <c r="J72" s="65">
        <v>1193</v>
      </c>
      <c r="K72" s="65"/>
      <c r="L72" s="65"/>
      <c r="M72" s="65"/>
      <c r="N72" s="65">
        <v>1910</v>
      </c>
      <c r="O72" s="65"/>
      <c r="P72" s="65"/>
      <c r="Q72" s="65"/>
      <c r="R72" s="65"/>
      <c r="S72" s="65"/>
    </row>
    <row r="73" spans="1:19" ht="12.75">
      <c r="A73" s="65" t="s">
        <v>136</v>
      </c>
      <c r="B73" s="65" t="s">
        <v>556</v>
      </c>
      <c r="C73" s="65"/>
      <c r="D73" s="67">
        <v>6677534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2.75">
      <c r="A74" s="65" t="s">
        <v>555</v>
      </c>
      <c r="B74" s="65" t="s">
        <v>556</v>
      </c>
      <c r="C74" s="65"/>
      <c r="D74" s="67">
        <v>460823</v>
      </c>
      <c r="E74" s="65">
        <v>6</v>
      </c>
      <c r="F74" s="65">
        <v>6</v>
      </c>
      <c r="G74" s="65">
        <v>6</v>
      </c>
      <c r="H74" s="65"/>
      <c r="I74" s="65"/>
      <c r="J74" s="65">
        <v>6</v>
      </c>
      <c r="K74" s="65"/>
      <c r="L74" s="65">
        <v>6</v>
      </c>
      <c r="M74" s="65"/>
      <c r="N74" s="65"/>
      <c r="O74" s="65"/>
      <c r="P74" s="65"/>
      <c r="Q74" s="65"/>
      <c r="R74" s="65"/>
      <c r="S74" s="65"/>
    </row>
    <row r="75" spans="1:19" ht="12.75">
      <c r="A75" s="65" t="s">
        <v>137</v>
      </c>
      <c r="B75" s="65" t="s">
        <v>556</v>
      </c>
      <c r="C75" s="65">
        <v>1978</v>
      </c>
      <c r="D75" s="67">
        <v>27780000</v>
      </c>
      <c r="E75" s="65">
        <v>51</v>
      </c>
      <c r="F75" s="65">
        <v>51</v>
      </c>
      <c r="G75" s="65">
        <v>51</v>
      </c>
      <c r="H75" s="65"/>
      <c r="I75" s="65">
        <v>51</v>
      </c>
      <c r="J75" s="65">
        <v>51</v>
      </c>
      <c r="K75" s="65">
        <v>13</v>
      </c>
      <c r="L75" s="69">
        <v>7</v>
      </c>
      <c r="M75" s="65"/>
      <c r="N75" s="65">
        <v>51</v>
      </c>
      <c r="O75" s="65">
        <v>13</v>
      </c>
      <c r="P75" s="65"/>
      <c r="Q75" s="65"/>
      <c r="R75" s="65"/>
      <c r="S75" s="65"/>
    </row>
    <row r="76" spans="1:19" ht="12.75">
      <c r="A76" s="65" t="s">
        <v>130</v>
      </c>
      <c r="B76" s="65" t="s">
        <v>556</v>
      </c>
      <c r="C76" s="65"/>
      <c r="D76" s="67">
        <v>2996082</v>
      </c>
      <c r="E76" s="65">
        <v>24</v>
      </c>
      <c r="F76" s="65">
        <v>24</v>
      </c>
      <c r="G76" s="65">
        <v>24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ht="12.75">
      <c r="A77" s="66" t="s">
        <v>28</v>
      </c>
      <c r="B77" s="65" t="s">
        <v>556</v>
      </c>
      <c r="C77" s="69">
        <v>2003</v>
      </c>
      <c r="D77" s="70">
        <v>15022839</v>
      </c>
      <c r="E77" s="71">
        <v>6</v>
      </c>
      <c r="F77" s="65"/>
      <c r="G77" s="65"/>
      <c r="H77" s="65"/>
      <c r="I77" s="65"/>
      <c r="J77" s="65"/>
      <c r="K77" s="65"/>
      <c r="L77" s="65">
        <v>6</v>
      </c>
      <c r="M77" s="65"/>
      <c r="N77" s="65"/>
      <c r="O77" s="65"/>
      <c r="P77" s="65"/>
      <c r="Q77" s="65"/>
      <c r="R77" s="65"/>
      <c r="S77" s="65"/>
    </row>
    <row r="78" spans="1:19" ht="12.75">
      <c r="A78" s="65" t="s">
        <v>128</v>
      </c>
      <c r="B78" s="65" t="s">
        <v>556</v>
      </c>
      <c r="C78" s="65"/>
      <c r="D78" s="67">
        <v>23479095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12.75">
      <c r="A79" s="65" t="s">
        <v>138</v>
      </c>
      <c r="B79" s="65" t="s">
        <v>556</v>
      </c>
      <c r="C79" s="65"/>
      <c r="D79" s="67">
        <v>92681453</v>
      </c>
      <c r="E79" s="65">
        <f>11+1+52+1+1</f>
        <v>66</v>
      </c>
      <c r="F79" s="65"/>
      <c r="G79" s="65"/>
      <c r="H79" s="65"/>
      <c r="I79" s="65"/>
      <c r="J79" s="65"/>
      <c r="K79" s="65"/>
      <c r="L79" s="65"/>
      <c r="M79" s="65"/>
      <c r="N79" s="65">
        <v>66</v>
      </c>
      <c r="O79" s="65"/>
      <c r="P79" s="65"/>
      <c r="Q79" s="65"/>
      <c r="R79" s="65"/>
      <c r="S79" s="65"/>
    </row>
    <row r="80" spans="1:19" ht="12.75">
      <c r="A80" s="65" t="s">
        <v>139</v>
      </c>
      <c r="B80" s="65" t="s">
        <v>556</v>
      </c>
      <c r="C80" s="65">
        <v>1972</v>
      </c>
      <c r="D80" s="67">
        <v>4608167</v>
      </c>
      <c r="E80" s="68">
        <v>16</v>
      </c>
      <c r="F80" s="65">
        <v>16</v>
      </c>
      <c r="G80" s="65">
        <v>16</v>
      </c>
      <c r="H80" s="65"/>
      <c r="I80" s="65">
        <v>16</v>
      </c>
      <c r="J80" s="65">
        <v>16</v>
      </c>
      <c r="K80" s="65"/>
      <c r="L80" s="65"/>
      <c r="M80" s="65"/>
      <c r="N80" s="65"/>
      <c r="O80" s="65">
        <v>16</v>
      </c>
      <c r="P80" s="65"/>
      <c r="Q80" s="65"/>
      <c r="R80" s="65"/>
      <c r="S80" s="65"/>
    </row>
    <row r="81" spans="1:19" ht="12.75">
      <c r="A81" s="65" t="s">
        <v>129</v>
      </c>
      <c r="B81" s="65" t="s">
        <v>556</v>
      </c>
      <c r="C81" s="65"/>
      <c r="D81" s="67">
        <v>49232844</v>
      </c>
      <c r="E81" s="65">
        <v>271</v>
      </c>
      <c r="F81" s="65">
        <v>271</v>
      </c>
      <c r="G81" s="65">
        <v>271</v>
      </c>
      <c r="H81" s="65"/>
      <c r="I81" s="65">
        <v>271</v>
      </c>
      <c r="J81" s="65">
        <v>271</v>
      </c>
      <c r="K81" s="65"/>
      <c r="L81" s="65">
        <v>271</v>
      </c>
      <c r="M81" s="65"/>
      <c r="N81" s="65"/>
      <c r="O81" s="65"/>
      <c r="P81" s="65"/>
      <c r="Q81" s="65"/>
      <c r="R81" s="65"/>
      <c r="S81" s="65"/>
    </row>
    <row r="82" spans="1:19" s="42" customFormat="1" ht="12.75">
      <c r="A82" s="65" t="s">
        <v>20</v>
      </c>
      <c r="B82" s="65" t="s">
        <v>556</v>
      </c>
      <c r="C82" s="65"/>
      <c r="D82" s="67">
        <v>21128773</v>
      </c>
      <c r="E82" s="65">
        <v>1</v>
      </c>
      <c r="F82" s="65">
        <v>1</v>
      </c>
      <c r="G82" s="65">
        <v>1</v>
      </c>
      <c r="H82" s="65"/>
      <c r="I82" s="65"/>
      <c r="J82" s="65">
        <v>1</v>
      </c>
      <c r="K82" s="65"/>
      <c r="L82" s="65">
        <v>1</v>
      </c>
      <c r="M82" s="65">
        <v>1</v>
      </c>
      <c r="N82" s="65"/>
      <c r="O82" s="65"/>
      <c r="P82" s="65"/>
      <c r="Q82" s="65"/>
      <c r="R82" s="65"/>
      <c r="S82" s="65"/>
    </row>
    <row r="83" spans="1:19" ht="12.75">
      <c r="A83" s="65" t="s">
        <v>127</v>
      </c>
      <c r="B83" s="65" t="s">
        <v>556</v>
      </c>
      <c r="C83" s="65"/>
      <c r="D83" s="67">
        <v>22920946</v>
      </c>
      <c r="E83" s="65">
        <v>66</v>
      </c>
      <c r="F83" s="65">
        <v>66</v>
      </c>
      <c r="G83" s="65">
        <v>66</v>
      </c>
      <c r="H83" s="65"/>
      <c r="I83" s="65">
        <v>66</v>
      </c>
      <c r="J83" s="65">
        <v>66</v>
      </c>
      <c r="K83" s="65"/>
      <c r="L83" s="65">
        <v>66</v>
      </c>
      <c r="M83" s="65"/>
      <c r="N83" s="65"/>
      <c r="O83" s="65"/>
      <c r="P83" s="65"/>
      <c r="Q83" s="65"/>
      <c r="R83" s="65"/>
      <c r="S83" s="65"/>
    </row>
    <row r="84" spans="1:19" ht="12.75">
      <c r="A84" s="65" t="s">
        <v>140</v>
      </c>
      <c r="B84" s="65" t="s">
        <v>556</v>
      </c>
      <c r="C84" s="65">
        <v>1983</v>
      </c>
      <c r="D84" s="67">
        <v>65493298</v>
      </c>
      <c r="E84" s="65">
        <v>75</v>
      </c>
      <c r="F84" s="65">
        <v>75</v>
      </c>
      <c r="G84" s="65">
        <v>75</v>
      </c>
      <c r="H84" s="65"/>
      <c r="I84" s="65">
        <v>75</v>
      </c>
      <c r="J84" s="65">
        <v>75</v>
      </c>
      <c r="K84" s="65"/>
      <c r="L84" s="65"/>
      <c r="M84" s="65"/>
      <c r="N84" s="65">
        <v>75</v>
      </c>
      <c r="O84" s="65"/>
      <c r="P84" s="65"/>
      <c r="Q84" s="65"/>
      <c r="R84" s="65"/>
      <c r="S84" s="65"/>
    </row>
    <row r="85" spans="1:19" ht="12.75">
      <c r="A85" s="65" t="s">
        <v>141</v>
      </c>
      <c r="B85" s="65" t="s">
        <v>556</v>
      </c>
      <c r="C85" s="65"/>
      <c r="D85" s="67">
        <v>86116559</v>
      </c>
      <c r="E85" s="65">
        <v>15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1:19" ht="12.75">
      <c r="A86" t="s">
        <v>27</v>
      </c>
      <c r="B86" t="s">
        <v>1</v>
      </c>
      <c r="C86">
        <v>2009</v>
      </c>
      <c r="D86" s="20">
        <v>32738775</v>
      </c>
      <c r="E86">
        <v>9</v>
      </c>
      <c r="F86">
        <v>9</v>
      </c>
      <c r="G86">
        <v>9</v>
      </c>
      <c r="H86"/>
      <c r="I86">
        <v>9</v>
      </c>
      <c r="J86">
        <v>9</v>
      </c>
      <c r="K86"/>
      <c r="L86">
        <v>9</v>
      </c>
      <c r="M86"/>
      <c r="N86"/>
      <c r="O86"/>
      <c r="P86"/>
      <c r="Q86"/>
      <c r="R86"/>
      <c r="S86"/>
    </row>
    <row r="87" spans="1:19" ht="12.75">
      <c r="A87" t="s">
        <v>30</v>
      </c>
      <c r="B87" t="s">
        <v>1</v>
      </c>
      <c r="C87"/>
      <c r="D87" s="20">
        <v>2968586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 t="s">
        <v>26</v>
      </c>
      <c r="B88" t="s">
        <v>1</v>
      </c>
      <c r="C88" s="20"/>
      <c r="D88" s="20">
        <v>2968586</v>
      </c>
      <c r="E88">
        <v>6</v>
      </c>
      <c r="F88">
        <v>6</v>
      </c>
      <c r="G88">
        <v>6</v>
      </c>
      <c r="H88"/>
      <c r="I88">
        <v>6</v>
      </c>
      <c r="J88"/>
      <c r="K88"/>
      <c r="L88"/>
      <c r="M88"/>
      <c r="N88">
        <v>6</v>
      </c>
      <c r="O88"/>
      <c r="P88"/>
      <c r="Q88"/>
      <c r="R88"/>
      <c r="S88"/>
    </row>
    <row r="89" spans="1:19" ht="12.75">
      <c r="A89" t="s">
        <v>31</v>
      </c>
      <c r="B89" t="s">
        <v>1</v>
      </c>
      <c r="C89"/>
      <c r="D89" s="20">
        <v>3845127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 t="s">
        <v>32</v>
      </c>
      <c r="B90" t="s">
        <v>1</v>
      </c>
      <c r="C90"/>
      <c r="D90" s="20">
        <v>718306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 t="s">
        <v>488</v>
      </c>
      <c r="B91" t="s">
        <v>1</v>
      </c>
      <c r="C91"/>
      <c r="D91" s="20">
        <v>792604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t="s">
        <v>33</v>
      </c>
      <c r="B92" t="s">
        <v>1</v>
      </c>
      <c r="C92"/>
      <c r="D92" s="20">
        <v>4630841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.75">
      <c r="A93" t="s">
        <v>35</v>
      </c>
      <c r="B93" t="s">
        <v>1</v>
      </c>
      <c r="C93"/>
      <c r="D93" s="20">
        <v>70472846</v>
      </c>
      <c r="E93">
        <f>44+11+5</f>
        <v>60</v>
      </c>
      <c r="F93">
        <f>44+10+4</f>
        <v>58</v>
      </c>
      <c r="G93"/>
      <c r="H93">
        <f>44+11+5</f>
        <v>60</v>
      </c>
      <c r="I93">
        <f>44+11+5</f>
        <v>60</v>
      </c>
      <c r="J93">
        <v>28</v>
      </c>
      <c r="K93">
        <f>21+8+3</f>
        <v>32</v>
      </c>
      <c r="L93">
        <f>9+3+2</f>
        <v>14</v>
      </c>
      <c r="M93">
        <v>44</v>
      </c>
      <c r="N93">
        <f>6+1</f>
        <v>7</v>
      </c>
      <c r="O93"/>
      <c r="P93"/>
      <c r="Q93"/>
      <c r="R93"/>
      <c r="S93"/>
    </row>
    <row r="94" spans="1:19" ht="12.75">
      <c r="A94" t="s">
        <v>34</v>
      </c>
      <c r="B94" t="s">
        <v>1</v>
      </c>
      <c r="C94"/>
      <c r="D94" s="20">
        <v>28221181</v>
      </c>
      <c r="E94">
        <v>18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.75">
      <c r="A95" t="s">
        <v>36</v>
      </c>
      <c r="B95" t="s">
        <v>1</v>
      </c>
      <c r="C95"/>
      <c r="D95" s="20">
        <v>7112359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75">
      <c r="A96" t="s">
        <v>37</v>
      </c>
      <c r="B96" t="s">
        <v>1</v>
      </c>
      <c r="C96"/>
      <c r="D96" s="20">
        <v>6198677</v>
      </c>
      <c r="E96">
        <v>4</v>
      </c>
      <c r="F96"/>
      <c r="G96"/>
      <c r="H96"/>
      <c r="I96"/>
      <c r="J96"/>
      <c r="K96"/>
      <c r="L96"/>
      <c r="M96"/>
      <c r="N96"/>
      <c r="O96">
        <v>4</v>
      </c>
      <c r="P96"/>
      <c r="Q96"/>
      <c r="R96"/>
      <c r="S96"/>
    </row>
    <row r="97" spans="1:19" ht="12.75">
      <c r="A97" t="s">
        <v>25</v>
      </c>
      <c r="B97" t="s">
        <v>1</v>
      </c>
      <c r="C97" s="20"/>
      <c r="D97" s="20">
        <v>15666533</v>
      </c>
      <c r="E97">
        <v>52</v>
      </c>
      <c r="F97"/>
      <c r="G97">
        <v>52</v>
      </c>
      <c r="H97"/>
      <c r="I97">
        <v>52</v>
      </c>
      <c r="J97"/>
      <c r="K97"/>
      <c r="L97"/>
      <c r="M97"/>
      <c r="N97"/>
      <c r="O97"/>
      <c r="P97"/>
      <c r="Q97"/>
      <c r="R97">
        <v>52</v>
      </c>
      <c r="S97" t="s">
        <v>562</v>
      </c>
    </row>
    <row r="98" spans="1:19" ht="12.75">
      <c r="A98" t="s">
        <v>38</v>
      </c>
      <c r="B98" t="s">
        <v>1</v>
      </c>
      <c r="C98"/>
      <c r="D98" s="20">
        <v>2596561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75">
      <c r="A99" t="s">
        <v>21</v>
      </c>
      <c r="B99" t="s">
        <v>1</v>
      </c>
      <c r="C99" s="20"/>
      <c r="D99" s="20">
        <v>5356869</v>
      </c>
      <c r="E99" s="13">
        <v>16</v>
      </c>
      <c r="F99"/>
      <c r="G99" s="20"/>
      <c r="H99" s="31"/>
      <c r="I99"/>
      <c r="J99"/>
      <c r="K99"/>
      <c r="L99"/>
      <c r="M99"/>
      <c r="N99"/>
      <c r="O99"/>
      <c r="P99"/>
      <c r="Q99"/>
      <c r="R99"/>
      <c r="S99"/>
    </row>
    <row r="100" spans="1:19" ht="12.75">
      <c r="A100" t="s">
        <v>39</v>
      </c>
      <c r="B100" t="s">
        <v>1</v>
      </c>
      <c r="C100"/>
      <c r="D100" s="20">
        <v>3971941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75">
      <c r="A101" t="s">
        <v>40</v>
      </c>
      <c r="B101" t="s">
        <v>1</v>
      </c>
      <c r="C101"/>
      <c r="D101" s="20">
        <v>3311640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75">
      <c r="A102" t="s">
        <v>29</v>
      </c>
      <c r="B102" t="s">
        <v>1</v>
      </c>
      <c r="C102"/>
      <c r="D102" s="20">
        <v>167762049</v>
      </c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75">
      <c r="A103" t="s">
        <v>41</v>
      </c>
      <c r="B103" t="s">
        <v>1</v>
      </c>
      <c r="C103"/>
      <c r="D103" s="20">
        <v>4277000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75">
      <c r="A104" t="s">
        <v>42</v>
      </c>
      <c r="B104" t="s">
        <v>1</v>
      </c>
      <c r="C104"/>
      <c r="D104" s="20">
        <v>928635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>
      <c r="A105" t="s">
        <v>43</v>
      </c>
      <c r="B105" t="s">
        <v>1</v>
      </c>
      <c r="C105"/>
      <c r="D105" s="20">
        <v>23513330</v>
      </c>
      <c r="E105">
        <v>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75">
      <c r="A106" t="s">
        <v>44</v>
      </c>
      <c r="B106" t="s">
        <v>1</v>
      </c>
      <c r="C106"/>
      <c r="D106" s="20">
        <v>19747586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>
      <c r="A107" t="s">
        <v>22</v>
      </c>
      <c r="B107" t="s">
        <v>1</v>
      </c>
      <c r="C107" s="20"/>
      <c r="D107" s="20">
        <v>7211884</v>
      </c>
      <c r="E107">
        <v>0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>
      <c r="A108" t="s">
        <v>45</v>
      </c>
      <c r="B108" t="s">
        <v>1</v>
      </c>
      <c r="C108"/>
      <c r="D108" s="20">
        <v>71892807</v>
      </c>
      <c r="E108">
        <v>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>
      <c r="A109" t="s">
        <v>23</v>
      </c>
      <c r="B109" t="s">
        <v>1</v>
      </c>
      <c r="C109" s="20"/>
      <c r="D109" s="20">
        <v>5179573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 t="s">
        <v>46</v>
      </c>
      <c r="B110" t="s">
        <v>1</v>
      </c>
      <c r="C110"/>
      <c r="D110" s="20">
        <v>4621399</v>
      </c>
      <c r="E110">
        <v>10</v>
      </c>
      <c r="F110">
        <v>10</v>
      </c>
      <c r="G110">
        <v>10</v>
      </c>
      <c r="H110"/>
      <c r="I110">
        <v>10</v>
      </c>
      <c r="J110">
        <v>10</v>
      </c>
      <c r="K110">
        <v>10</v>
      </c>
      <c r="L110">
        <v>10</v>
      </c>
      <c r="M110"/>
      <c r="N110"/>
      <c r="O110"/>
      <c r="P110"/>
      <c r="Q110"/>
      <c r="R110"/>
      <c r="S110"/>
    </row>
    <row r="111" spans="1:19" ht="12.75">
      <c r="A111" t="s">
        <v>24</v>
      </c>
      <c r="B111" t="s">
        <v>1</v>
      </c>
      <c r="C111" s="20"/>
      <c r="D111" s="20">
        <v>28268441</v>
      </c>
      <c r="E111">
        <v>16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25" ht="12.75">
      <c r="A112" s="44" t="s">
        <v>483</v>
      </c>
      <c r="B112" s="44" t="s">
        <v>472</v>
      </c>
      <c r="C112" s="44">
        <v>2005</v>
      </c>
      <c r="D112" s="45">
        <v>8205533</v>
      </c>
      <c r="E112" s="39">
        <v>152</v>
      </c>
      <c r="F112" s="40">
        <v>114</v>
      </c>
      <c r="G112" s="40">
        <v>152</v>
      </c>
      <c r="H112" s="40">
        <v>152</v>
      </c>
      <c r="I112" s="40">
        <v>42</v>
      </c>
      <c r="J112" s="40">
        <v>116</v>
      </c>
      <c r="K112" s="40">
        <v>25</v>
      </c>
      <c r="L112" s="40">
        <v>128</v>
      </c>
      <c r="M112" s="40">
        <v>9</v>
      </c>
      <c r="O112" s="40">
        <v>18</v>
      </c>
      <c r="P112" s="40">
        <v>20</v>
      </c>
      <c r="Q112" s="40">
        <v>19</v>
      </c>
      <c r="V112" s="46"/>
      <c r="W112" s="38"/>
      <c r="X112" s="39"/>
      <c r="Y112" s="47"/>
    </row>
    <row r="113" spans="1:25" ht="12.75">
      <c r="A113" s="44" t="s">
        <v>485</v>
      </c>
      <c r="B113" s="44" t="s">
        <v>472</v>
      </c>
      <c r="C113" s="44">
        <v>2005</v>
      </c>
      <c r="D113" s="45">
        <v>10403951</v>
      </c>
      <c r="E113" s="39">
        <v>66</v>
      </c>
      <c r="F113" s="40">
        <v>60</v>
      </c>
      <c r="G113" s="40">
        <v>66</v>
      </c>
      <c r="H113" s="40">
        <v>66</v>
      </c>
      <c r="I113" s="40">
        <v>17</v>
      </c>
      <c r="J113" s="40">
        <v>38</v>
      </c>
      <c r="K113" s="40">
        <v>38</v>
      </c>
      <c r="L113" s="40">
        <v>49</v>
      </c>
      <c r="M113" s="40">
        <v>12</v>
      </c>
      <c r="O113" s="40">
        <v>44</v>
      </c>
      <c r="P113" s="40">
        <v>44</v>
      </c>
      <c r="Q113" s="40">
        <v>10</v>
      </c>
      <c r="V113" s="46"/>
      <c r="W113" s="38"/>
      <c r="X113" s="39"/>
      <c r="Y113" s="47"/>
    </row>
    <row r="114" spans="1:25" ht="12.75">
      <c r="A114" s="44" t="s">
        <v>484</v>
      </c>
      <c r="B114" s="44" t="s">
        <v>472</v>
      </c>
      <c r="C114" s="44">
        <v>2005</v>
      </c>
      <c r="D114" s="48">
        <v>3989018</v>
      </c>
      <c r="E114" s="39">
        <v>2</v>
      </c>
      <c r="F114" s="40">
        <v>4</v>
      </c>
      <c r="G114" s="40">
        <v>2</v>
      </c>
      <c r="H114" s="40">
        <v>2</v>
      </c>
      <c r="I114" s="40">
        <v>1</v>
      </c>
      <c r="J114" s="40">
        <v>1</v>
      </c>
      <c r="L114" s="40">
        <v>2</v>
      </c>
      <c r="M114" s="40">
        <v>0</v>
      </c>
      <c r="O114" s="40">
        <v>0</v>
      </c>
      <c r="P114" s="40">
        <v>0</v>
      </c>
      <c r="Q114" s="40">
        <v>0</v>
      </c>
      <c r="V114" s="46"/>
      <c r="W114" s="38"/>
      <c r="X114" s="39"/>
      <c r="Y114" s="49"/>
    </row>
    <row r="115" spans="1:25" ht="12.75">
      <c r="A115" s="44" t="s">
        <v>486</v>
      </c>
      <c r="B115" s="44" t="s">
        <v>472</v>
      </c>
      <c r="C115" s="44">
        <v>2005</v>
      </c>
      <c r="D115" s="45">
        <v>7262675</v>
      </c>
      <c r="E115" s="39">
        <v>15</v>
      </c>
      <c r="F115" s="40">
        <v>16</v>
      </c>
      <c r="G115" s="40">
        <v>15</v>
      </c>
      <c r="H115" s="40">
        <v>15</v>
      </c>
      <c r="I115" s="40">
        <v>12</v>
      </c>
      <c r="J115" s="40">
        <v>13</v>
      </c>
      <c r="K115" s="40">
        <v>16</v>
      </c>
      <c r="L115" s="40">
        <v>38</v>
      </c>
      <c r="M115" s="40">
        <v>4</v>
      </c>
      <c r="O115" s="40">
        <v>18</v>
      </c>
      <c r="P115" s="40">
        <v>17</v>
      </c>
      <c r="Q115" s="40">
        <v>16</v>
      </c>
      <c r="V115" s="46"/>
      <c r="W115" s="38"/>
      <c r="X115" s="39"/>
      <c r="Y115" s="47"/>
    </row>
    <row r="116" spans="1:25" ht="12.75">
      <c r="A116" s="44" t="s">
        <v>488</v>
      </c>
      <c r="B116" s="44" t="s">
        <v>472</v>
      </c>
      <c r="C116" s="44">
        <v>2005</v>
      </c>
      <c r="D116" s="45">
        <v>792604</v>
      </c>
      <c r="E116" s="39">
        <v>1</v>
      </c>
      <c r="F116" s="40">
        <v>1</v>
      </c>
      <c r="G116" s="40">
        <v>1</v>
      </c>
      <c r="H116" s="40">
        <v>1</v>
      </c>
      <c r="I116" s="40">
        <v>1</v>
      </c>
      <c r="J116" s="40">
        <v>2</v>
      </c>
      <c r="K116" s="40">
        <v>1</v>
      </c>
      <c r="L116" s="40">
        <v>2</v>
      </c>
      <c r="M116" s="40">
        <v>2</v>
      </c>
      <c r="O116" s="40">
        <v>2</v>
      </c>
      <c r="P116" s="40">
        <v>2</v>
      </c>
      <c r="Q116" s="40">
        <v>0</v>
      </c>
      <c r="V116" s="46"/>
      <c r="W116" s="38"/>
      <c r="X116" s="39"/>
      <c r="Y116" s="47"/>
    </row>
    <row r="117" spans="1:25" ht="12.75">
      <c r="A117" s="44" t="s">
        <v>489</v>
      </c>
      <c r="B117" s="44" t="s">
        <v>472</v>
      </c>
      <c r="C117" s="44">
        <v>2005</v>
      </c>
      <c r="D117" s="45">
        <v>10220911</v>
      </c>
      <c r="E117" s="39">
        <v>92</v>
      </c>
      <c r="F117" s="40">
        <v>89</v>
      </c>
      <c r="G117" s="40">
        <v>92</v>
      </c>
      <c r="H117" s="40">
        <v>92</v>
      </c>
      <c r="I117" s="40">
        <v>32</v>
      </c>
      <c r="J117" s="40">
        <v>60</v>
      </c>
      <c r="K117" s="40">
        <v>27</v>
      </c>
      <c r="L117" s="40">
        <v>118</v>
      </c>
      <c r="M117" s="40">
        <v>32</v>
      </c>
      <c r="O117" s="40">
        <v>22</v>
      </c>
      <c r="P117" s="40">
        <v>22</v>
      </c>
      <c r="Q117" s="40">
        <v>23</v>
      </c>
      <c r="V117" s="46"/>
      <c r="W117" s="38"/>
      <c r="X117" s="39"/>
      <c r="Y117" s="47"/>
    </row>
    <row r="118" spans="1:25" ht="12.75">
      <c r="A118" s="44" t="s">
        <v>491</v>
      </c>
      <c r="B118" s="44" t="s">
        <v>472</v>
      </c>
      <c r="C118" s="44">
        <v>2005</v>
      </c>
      <c r="D118" s="45">
        <v>5484723</v>
      </c>
      <c r="E118" s="39">
        <v>12</v>
      </c>
      <c r="F118" s="40">
        <v>5</v>
      </c>
      <c r="G118" s="40">
        <v>12</v>
      </c>
      <c r="H118" s="40">
        <v>12</v>
      </c>
      <c r="I118" s="40">
        <v>7</v>
      </c>
      <c r="J118" s="40">
        <v>9</v>
      </c>
      <c r="K118" s="40">
        <v>2</v>
      </c>
      <c r="L118" s="40">
        <v>11</v>
      </c>
      <c r="M118" s="40">
        <v>4</v>
      </c>
      <c r="O118" s="40">
        <v>9</v>
      </c>
      <c r="P118" s="40">
        <v>9</v>
      </c>
      <c r="Q118" s="40">
        <v>1</v>
      </c>
      <c r="V118" s="46"/>
      <c r="W118" s="38"/>
      <c r="X118" s="39"/>
      <c r="Y118" s="47"/>
    </row>
    <row r="119" spans="1:25" ht="12.75">
      <c r="A119" s="44" t="s">
        <v>492</v>
      </c>
      <c r="B119" s="44" t="s">
        <v>472</v>
      </c>
      <c r="C119" s="44">
        <v>2005</v>
      </c>
      <c r="D119" s="45">
        <v>1307605</v>
      </c>
      <c r="E119" s="39">
        <v>7</v>
      </c>
      <c r="F119" s="40">
        <v>7</v>
      </c>
      <c r="G119" s="40">
        <v>7</v>
      </c>
      <c r="H119" s="40">
        <v>7</v>
      </c>
      <c r="I119" s="40">
        <v>5</v>
      </c>
      <c r="J119" s="40">
        <v>7</v>
      </c>
      <c r="L119" s="40">
        <v>5</v>
      </c>
      <c r="M119" s="40">
        <v>1</v>
      </c>
      <c r="O119" s="40">
        <v>2</v>
      </c>
      <c r="P119" s="40">
        <v>2</v>
      </c>
      <c r="Q119" s="40">
        <v>2</v>
      </c>
      <c r="V119" s="46"/>
      <c r="W119" s="38"/>
      <c r="X119" s="39"/>
      <c r="Y119" s="47"/>
    </row>
    <row r="120" spans="1:25" ht="12.75">
      <c r="A120" s="44" t="s">
        <v>494</v>
      </c>
      <c r="B120" s="44" t="s">
        <v>472</v>
      </c>
      <c r="C120" s="44">
        <v>2005</v>
      </c>
      <c r="D120" s="45">
        <v>5244749</v>
      </c>
      <c r="E120" s="39">
        <v>27</v>
      </c>
      <c r="F120" s="40">
        <v>11</v>
      </c>
      <c r="G120" s="40">
        <v>27</v>
      </c>
      <c r="H120" s="40">
        <v>28</v>
      </c>
      <c r="I120" s="40">
        <v>7</v>
      </c>
      <c r="J120" s="40">
        <v>17</v>
      </c>
      <c r="L120" s="40">
        <v>29</v>
      </c>
      <c r="M120" s="40">
        <v>7</v>
      </c>
      <c r="O120" s="40">
        <v>1</v>
      </c>
      <c r="P120" s="40">
        <v>0</v>
      </c>
      <c r="Q120" s="40">
        <v>0</v>
      </c>
      <c r="V120" s="46"/>
      <c r="W120" s="38"/>
      <c r="X120" s="39"/>
      <c r="Y120" s="47"/>
    </row>
    <row r="121" spans="1:25" ht="12.75">
      <c r="A121" s="44" t="s">
        <v>495</v>
      </c>
      <c r="B121" s="44" t="s">
        <v>472</v>
      </c>
      <c r="C121" s="44">
        <v>2005</v>
      </c>
      <c r="D121" s="45">
        <v>61538322</v>
      </c>
      <c r="E121" s="39">
        <v>521</v>
      </c>
      <c r="F121" s="40">
        <v>325</v>
      </c>
      <c r="G121" s="40">
        <v>521</v>
      </c>
      <c r="H121" s="40">
        <v>0</v>
      </c>
      <c r="I121" s="40">
        <v>100</v>
      </c>
      <c r="J121" s="40">
        <v>475</v>
      </c>
      <c r="K121" s="40">
        <v>32</v>
      </c>
      <c r="L121" s="40">
        <v>355</v>
      </c>
      <c r="M121" s="40">
        <v>54</v>
      </c>
      <c r="O121" s="40">
        <v>0</v>
      </c>
      <c r="P121" s="40">
        <v>0</v>
      </c>
      <c r="Q121" s="40">
        <v>0</v>
      </c>
      <c r="V121" s="46"/>
      <c r="W121" s="38"/>
      <c r="X121" s="39"/>
      <c r="Y121" s="47"/>
    </row>
    <row r="122" spans="1:25" ht="12.75">
      <c r="A122" s="44" t="s">
        <v>504</v>
      </c>
      <c r="B122" s="44" t="s">
        <v>472</v>
      </c>
      <c r="C122" s="44">
        <v>2005</v>
      </c>
      <c r="D122" s="50">
        <v>2114550</v>
      </c>
      <c r="E122" s="39">
        <v>15</v>
      </c>
      <c r="F122" s="40">
        <v>21</v>
      </c>
      <c r="G122" s="40">
        <v>15</v>
      </c>
      <c r="H122" s="40">
        <v>15</v>
      </c>
      <c r="I122" s="40">
        <v>14</v>
      </c>
      <c r="J122" s="40">
        <v>13</v>
      </c>
      <c r="L122" s="40">
        <v>14</v>
      </c>
      <c r="M122" s="40">
        <v>0</v>
      </c>
      <c r="O122" s="40">
        <v>0</v>
      </c>
      <c r="P122" s="40">
        <v>0</v>
      </c>
      <c r="Q122" s="40">
        <v>0</v>
      </c>
      <c r="V122" s="46"/>
      <c r="W122" s="38"/>
      <c r="X122" s="39"/>
      <c r="Y122" s="51"/>
    </row>
    <row r="123" spans="1:25" ht="12.75">
      <c r="A123" s="44" t="s">
        <v>490</v>
      </c>
      <c r="B123" s="44" t="s">
        <v>472</v>
      </c>
      <c r="C123" s="44">
        <v>2005</v>
      </c>
      <c r="D123" s="45">
        <v>82369552</v>
      </c>
      <c r="E123" s="39">
        <v>467</v>
      </c>
      <c r="F123" s="40">
        <v>205</v>
      </c>
      <c r="G123" s="40">
        <v>467</v>
      </c>
      <c r="H123" s="40">
        <v>437</v>
      </c>
      <c r="I123" s="40">
        <v>173</v>
      </c>
      <c r="J123" s="40">
        <v>301</v>
      </c>
      <c r="K123" s="40">
        <v>132</v>
      </c>
      <c r="L123" s="40">
        <v>466</v>
      </c>
      <c r="M123" s="40">
        <v>52</v>
      </c>
      <c r="O123" s="40">
        <v>119</v>
      </c>
      <c r="P123" s="40">
        <v>121</v>
      </c>
      <c r="Q123" s="40">
        <v>71</v>
      </c>
      <c r="V123" s="46"/>
      <c r="W123" s="38"/>
      <c r="X123" s="39"/>
      <c r="Y123" s="47"/>
    </row>
    <row r="124" spans="1:25" ht="12.75">
      <c r="A124" s="44" t="s">
        <v>496</v>
      </c>
      <c r="B124" s="44" t="s">
        <v>472</v>
      </c>
      <c r="C124" s="44">
        <v>2005</v>
      </c>
      <c r="D124" s="45">
        <v>10722816</v>
      </c>
      <c r="E124" s="39">
        <v>25</v>
      </c>
      <c r="F124" s="40">
        <v>13</v>
      </c>
      <c r="G124" s="40">
        <v>25</v>
      </c>
      <c r="H124" s="40">
        <v>25</v>
      </c>
      <c r="I124" s="40">
        <v>11</v>
      </c>
      <c r="J124" s="40">
        <v>24</v>
      </c>
      <c r="K124" s="40">
        <v>1</v>
      </c>
      <c r="L124" s="40">
        <v>16</v>
      </c>
      <c r="M124" s="40">
        <v>3</v>
      </c>
      <c r="O124" s="40">
        <v>0</v>
      </c>
      <c r="P124" s="40">
        <v>0</v>
      </c>
      <c r="Q124" s="40">
        <v>0</v>
      </c>
      <c r="V124" s="46"/>
      <c r="W124" s="38"/>
      <c r="X124" s="39"/>
      <c r="Y124" s="47"/>
    </row>
    <row r="125" spans="1:25" ht="12.75">
      <c r="A125" s="44" t="s">
        <v>497</v>
      </c>
      <c r="B125" s="44" t="s">
        <v>472</v>
      </c>
      <c r="C125" s="44">
        <v>2005</v>
      </c>
      <c r="D125" s="45">
        <v>9930915</v>
      </c>
      <c r="E125" s="39">
        <v>25</v>
      </c>
      <c r="F125" s="40">
        <v>25</v>
      </c>
      <c r="G125" s="40">
        <v>25</v>
      </c>
      <c r="H125" s="40">
        <v>24</v>
      </c>
      <c r="I125" s="40">
        <v>21</v>
      </c>
      <c r="J125" s="40">
        <v>17</v>
      </c>
      <c r="K125" s="40">
        <v>11</v>
      </c>
      <c r="L125" s="40">
        <v>25</v>
      </c>
      <c r="M125" s="40">
        <v>3</v>
      </c>
      <c r="O125" s="40">
        <v>0</v>
      </c>
      <c r="P125" s="40">
        <v>0</v>
      </c>
      <c r="Q125" s="40">
        <v>0</v>
      </c>
      <c r="V125" s="46"/>
      <c r="W125" s="38"/>
      <c r="X125" s="39"/>
      <c r="Y125" s="47"/>
    </row>
    <row r="126" spans="1:25" ht="12.75">
      <c r="A126" s="44" t="s">
        <v>499</v>
      </c>
      <c r="B126" s="44" t="s">
        <v>472</v>
      </c>
      <c r="C126" s="44">
        <v>2005</v>
      </c>
      <c r="D126" s="45">
        <v>304367</v>
      </c>
      <c r="E126" s="39">
        <v>2</v>
      </c>
      <c r="F126" s="40">
        <v>1</v>
      </c>
      <c r="G126" s="40">
        <v>2</v>
      </c>
      <c r="H126" s="40">
        <v>2</v>
      </c>
      <c r="I126" s="40">
        <v>1</v>
      </c>
      <c r="J126" s="40">
        <v>3</v>
      </c>
      <c r="K126" s="40">
        <v>2</v>
      </c>
      <c r="L126" s="40">
        <v>3</v>
      </c>
      <c r="M126" s="40">
        <v>1</v>
      </c>
      <c r="O126" s="40">
        <v>0</v>
      </c>
      <c r="P126" s="40">
        <v>0</v>
      </c>
      <c r="Q126" s="40">
        <v>0</v>
      </c>
      <c r="V126" s="46"/>
      <c r="W126" s="38"/>
      <c r="X126" s="39"/>
      <c r="Y126" s="47"/>
    </row>
    <row r="127" spans="1:25" ht="12.75">
      <c r="A127" s="44" t="s">
        <v>498</v>
      </c>
      <c r="B127" s="44" t="s">
        <v>472</v>
      </c>
      <c r="C127" s="44">
        <v>2005</v>
      </c>
      <c r="D127" s="45">
        <v>4156119</v>
      </c>
      <c r="E127" s="39">
        <v>8</v>
      </c>
      <c r="F127" s="40">
        <v>8</v>
      </c>
      <c r="G127" s="40">
        <v>8</v>
      </c>
      <c r="H127" s="40">
        <v>8</v>
      </c>
      <c r="I127" s="40">
        <v>7</v>
      </c>
      <c r="J127" s="40">
        <v>8</v>
      </c>
      <c r="K127" s="40">
        <v>5</v>
      </c>
      <c r="L127" s="40">
        <v>17</v>
      </c>
      <c r="M127" s="40">
        <v>1</v>
      </c>
      <c r="O127" s="40">
        <v>10</v>
      </c>
      <c r="P127" s="40">
        <v>1</v>
      </c>
      <c r="Q127" s="40">
        <v>0</v>
      </c>
      <c r="V127" s="46"/>
      <c r="W127" s="38"/>
      <c r="X127" s="39"/>
      <c r="Y127" s="47"/>
    </row>
    <row r="128" spans="1:25" ht="12.75">
      <c r="A128" s="44" t="s">
        <v>500</v>
      </c>
      <c r="B128" s="44" t="s">
        <v>472</v>
      </c>
      <c r="C128" s="44">
        <v>2005</v>
      </c>
      <c r="D128" s="45">
        <v>58145320</v>
      </c>
      <c r="E128" s="39">
        <v>549</v>
      </c>
      <c r="F128" s="40">
        <v>314</v>
      </c>
      <c r="G128" s="40">
        <v>549</v>
      </c>
      <c r="H128" s="40">
        <v>524</v>
      </c>
      <c r="I128" s="40">
        <v>339</v>
      </c>
      <c r="J128" s="40">
        <v>287</v>
      </c>
      <c r="K128" s="40">
        <v>211</v>
      </c>
      <c r="L128" s="40">
        <v>234</v>
      </c>
      <c r="M128" s="40">
        <v>38</v>
      </c>
      <c r="O128" s="40">
        <v>20</v>
      </c>
      <c r="P128" s="40">
        <v>20</v>
      </c>
      <c r="Q128" s="40">
        <v>19</v>
      </c>
      <c r="V128" s="46"/>
      <c r="W128" s="38"/>
      <c r="X128" s="39"/>
      <c r="Y128" s="47"/>
    </row>
    <row r="129" spans="1:25" ht="12.75">
      <c r="A129" s="44" t="s">
        <v>503</v>
      </c>
      <c r="B129" s="44" t="s">
        <v>472</v>
      </c>
      <c r="C129" s="44">
        <v>2005</v>
      </c>
      <c r="D129" s="45">
        <v>2245423</v>
      </c>
      <c r="E129" s="39">
        <v>9</v>
      </c>
      <c r="F129" s="40">
        <v>7</v>
      </c>
      <c r="G129" s="40">
        <v>9</v>
      </c>
      <c r="H129" s="40">
        <v>1</v>
      </c>
      <c r="I129" s="40">
        <v>1</v>
      </c>
      <c r="J129" s="40">
        <v>8</v>
      </c>
      <c r="K129" s="40">
        <v>6</v>
      </c>
      <c r="L129" s="40">
        <v>7</v>
      </c>
      <c r="M129" s="40">
        <v>4</v>
      </c>
      <c r="O129" s="40">
        <v>6</v>
      </c>
      <c r="P129" s="40">
        <v>6</v>
      </c>
      <c r="Q129" s="40">
        <v>2</v>
      </c>
      <c r="V129" s="46"/>
      <c r="W129" s="38"/>
      <c r="X129" s="39"/>
      <c r="Y129" s="47"/>
    </row>
    <row r="130" spans="1:29" ht="12.75">
      <c r="A130" s="44" t="s">
        <v>501</v>
      </c>
      <c r="B130" s="44" t="s">
        <v>472</v>
      </c>
      <c r="C130" s="44">
        <v>2005</v>
      </c>
      <c r="D130" s="45">
        <v>34498</v>
      </c>
      <c r="E130" s="39">
        <v>1</v>
      </c>
      <c r="F130" s="40">
        <v>0</v>
      </c>
      <c r="G130" s="40">
        <v>1</v>
      </c>
      <c r="H130" s="40">
        <v>1</v>
      </c>
      <c r="I130" s="40">
        <v>0</v>
      </c>
      <c r="J130" s="40">
        <v>1</v>
      </c>
      <c r="L130" s="40">
        <v>1</v>
      </c>
      <c r="M130" s="40">
        <v>0</v>
      </c>
      <c r="O130" s="40">
        <v>0</v>
      </c>
      <c r="P130" s="40">
        <v>0</v>
      </c>
      <c r="Q130" s="40">
        <v>0</v>
      </c>
      <c r="Z130" s="46"/>
      <c r="AA130" s="38"/>
      <c r="AB130" s="39"/>
      <c r="AC130" s="47"/>
    </row>
    <row r="131" spans="1:29" ht="12.75">
      <c r="A131" s="44" t="s">
        <v>502</v>
      </c>
      <c r="B131" s="44" t="s">
        <v>472</v>
      </c>
      <c r="C131" s="44">
        <v>2005</v>
      </c>
      <c r="D131" s="50">
        <v>3565205</v>
      </c>
      <c r="E131" s="39">
        <v>15</v>
      </c>
      <c r="F131" s="40">
        <v>12</v>
      </c>
      <c r="G131" s="40">
        <v>15</v>
      </c>
      <c r="H131" s="40">
        <v>12</v>
      </c>
      <c r="I131" s="40">
        <v>8</v>
      </c>
      <c r="J131" s="40">
        <v>13</v>
      </c>
      <c r="K131" s="40">
        <v>5</v>
      </c>
      <c r="L131" s="40">
        <v>13</v>
      </c>
      <c r="M131" s="40">
        <v>3</v>
      </c>
      <c r="O131" s="40">
        <v>4</v>
      </c>
      <c r="P131" s="40">
        <v>4</v>
      </c>
      <c r="Q131" s="40">
        <v>4</v>
      </c>
      <c r="Z131" s="46"/>
      <c r="AA131" s="38"/>
      <c r="AB131" s="39"/>
      <c r="AC131" s="51"/>
    </row>
    <row r="132" spans="1:29" ht="12.75">
      <c r="A132" s="44" t="s">
        <v>505</v>
      </c>
      <c r="B132" s="44" t="s">
        <v>472</v>
      </c>
      <c r="C132" s="44">
        <v>2005</v>
      </c>
      <c r="D132" s="45">
        <v>403532</v>
      </c>
      <c r="E132" s="39">
        <v>4</v>
      </c>
      <c r="F132" s="40">
        <v>4</v>
      </c>
      <c r="G132" s="40">
        <v>4</v>
      </c>
      <c r="H132" s="40">
        <v>4</v>
      </c>
      <c r="I132" s="40">
        <v>3</v>
      </c>
      <c r="J132" s="40">
        <v>4</v>
      </c>
      <c r="K132" s="40">
        <v>6</v>
      </c>
      <c r="L132" s="40">
        <v>4</v>
      </c>
      <c r="M132" s="40">
        <v>3</v>
      </c>
      <c r="O132" s="40">
        <v>3</v>
      </c>
      <c r="P132" s="40">
        <v>3</v>
      </c>
      <c r="Q132" s="40">
        <v>0</v>
      </c>
      <c r="Z132" s="46"/>
      <c r="AA132" s="38"/>
      <c r="AB132" s="39"/>
      <c r="AC132" s="47"/>
    </row>
    <row r="133" spans="1:29" ht="12.75">
      <c r="A133" s="44" t="s">
        <v>506</v>
      </c>
      <c r="B133" s="44" t="s">
        <v>472</v>
      </c>
      <c r="C133" s="44">
        <v>2005</v>
      </c>
      <c r="D133" s="50">
        <v>16645313</v>
      </c>
      <c r="E133" s="39">
        <v>55</v>
      </c>
      <c r="F133" s="40">
        <v>35</v>
      </c>
      <c r="G133" s="40">
        <v>55</v>
      </c>
      <c r="H133" s="40">
        <v>44</v>
      </c>
      <c r="I133" s="40">
        <v>22</v>
      </c>
      <c r="J133" s="40">
        <v>37</v>
      </c>
      <c r="K133" s="40">
        <v>16</v>
      </c>
      <c r="L133" s="40">
        <v>39</v>
      </c>
      <c r="M133" s="40">
        <v>0</v>
      </c>
      <c r="O133" s="40">
        <v>5</v>
      </c>
      <c r="P133" s="40">
        <v>5</v>
      </c>
      <c r="Q133" s="40">
        <v>0</v>
      </c>
      <c r="Z133" s="46"/>
      <c r="AA133" s="38"/>
      <c r="AB133" s="39"/>
      <c r="AC133" s="51"/>
    </row>
    <row r="134" spans="1:29" ht="12.75">
      <c r="A134" s="44" t="s">
        <v>507</v>
      </c>
      <c r="B134" s="44" t="s">
        <v>472</v>
      </c>
      <c r="C134" s="44">
        <v>2005</v>
      </c>
      <c r="D134" s="50">
        <v>4644457</v>
      </c>
      <c r="E134" s="39">
        <v>25</v>
      </c>
      <c r="F134" s="40">
        <v>7</v>
      </c>
      <c r="G134" s="40">
        <v>25</v>
      </c>
      <c r="H134" s="40">
        <v>21</v>
      </c>
      <c r="I134" s="40">
        <v>7</v>
      </c>
      <c r="J134" s="40">
        <v>10</v>
      </c>
      <c r="K134" s="40">
        <v>10</v>
      </c>
      <c r="L134" s="40">
        <v>24</v>
      </c>
      <c r="M134" s="40">
        <v>12</v>
      </c>
      <c r="O134" s="40">
        <v>0</v>
      </c>
      <c r="P134" s="40">
        <v>0</v>
      </c>
      <c r="Q134" s="40">
        <v>0</v>
      </c>
      <c r="Z134" s="46"/>
      <c r="AA134" s="38"/>
      <c r="AB134" s="39"/>
      <c r="AC134" s="51"/>
    </row>
    <row r="135" spans="1:29" ht="12.75">
      <c r="A135" s="44" t="s">
        <v>508</v>
      </c>
      <c r="B135" s="44" t="s">
        <v>472</v>
      </c>
      <c r="C135" s="44">
        <v>2005</v>
      </c>
      <c r="D135" s="50">
        <v>38500696</v>
      </c>
      <c r="E135" s="39">
        <v>145</v>
      </c>
      <c r="F135" s="40">
        <v>145</v>
      </c>
      <c r="G135" s="40">
        <v>145</v>
      </c>
      <c r="H135" s="40">
        <v>94</v>
      </c>
      <c r="I135" s="40">
        <v>57</v>
      </c>
      <c r="J135" s="40">
        <v>59</v>
      </c>
      <c r="K135" s="40">
        <v>19</v>
      </c>
      <c r="L135" s="40">
        <v>203</v>
      </c>
      <c r="M135" s="40">
        <v>6</v>
      </c>
      <c r="O135" s="40">
        <v>68</v>
      </c>
      <c r="P135" s="40">
        <v>28</v>
      </c>
      <c r="Q135" s="40">
        <v>20</v>
      </c>
      <c r="Z135" s="46"/>
      <c r="AA135" s="38"/>
      <c r="AB135" s="39"/>
      <c r="AC135" s="51"/>
    </row>
    <row r="136" spans="1:29" ht="12.75">
      <c r="A136" s="44" t="s">
        <v>509</v>
      </c>
      <c r="B136" s="44" t="s">
        <v>472</v>
      </c>
      <c r="C136" s="44">
        <v>2005</v>
      </c>
      <c r="D136" s="50">
        <v>10676910</v>
      </c>
      <c r="E136" s="39">
        <v>63</v>
      </c>
      <c r="F136" s="40">
        <v>47</v>
      </c>
      <c r="G136" s="40">
        <v>63</v>
      </c>
      <c r="H136" s="40">
        <v>63</v>
      </c>
      <c r="I136" s="40">
        <v>40</v>
      </c>
      <c r="J136" s="40">
        <v>46</v>
      </c>
      <c r="K136" s="40">
        <v>7</v>
      </c>
      <c r="L136" s="40">
        <v>53</v>
      </c>
      <c r="M136" s="40">
        <v>17</v>
      </c>
      <c r="O136" s="40">
        <v>0</v>
      </c>
      <c r="P136" s="40">
        <v>0</v>
      </c>
      <c r="Q136" s="40">
        <v>0</v>
      </c>
      <c r="Z136" s="46"/>
      <c r="AA136" s="38"/>
      <c r="AB136" s="39"/>
      <c r="AC136" s="51"/>
    </row>
    <row r="137" spans="1:29" ht="12.75">
      <c r="A137" s="44" t="s">
        <v>510</v>
      </c>
      <c r="B137" s="44" t="s">
        <v>472</v>
      </c>
      <c r="C137" s="44">
        <v>2005</v>
      </c>
      <c r="D137" s="50">
        <v>22246862</v>
      </c>
      <c r="E137" s="39">
        <v>32</v>
      </c>
      <c r="F137" s="40">
        <v>28</v>
      </c>
      <c r="G137" s="40">
        <v>32</v>
      </c>
      <c r="H137" s="40">
        <v>21</v>
      </c>
      <c r="I137" s="40">
        <v>16</v>
      </c>
      <c r="J137" s="40">
        <v>26</v>
      </c>
      <c r="K137" s="40">
        <v>6</v>
      </c>
      <c r="L137" s="40">
        <v>31</v>
      </c>
      <c r="M137" s="40">
        <v>3</v>
      </c>
      <c r="O137" s="40">
        <v>22</v>
      </c>
      <c r="P137" s="40">
        <v>2</v>
      </c>
      <c r="Q137" s="40">
        <v>0</v>
      </c>
      <c r="Z137" s="46"/>
      <c r="AA137" s="38"/>
      <c r="AB137" s="39"/>
      <c r="AC137" s="51"/>
    </row>
    <row r="138" spans="1:19" ht="12.75">
      <c r="A138" s="38" t="s">
        <v>153</v>
      </c>
      <c r="B138" s="44" t="s">
        <v>472</v>
      </c>
      <c r="D138" s="52">
        <v>142200000</v>
      </c>
      <c r="E138" s="38">
        <v>691</v>
      </c>
      <c r="F138" s="38"/>
      <c r="G138" s="38"/>
      <c r="H138" s="38"/>
      <c r="I138" s="38"/>
      <c r="J138" s="38"/>
      <c r="L138" s="38"/>
      <c r="M138" s="38"/>
      <c r="N138" s="38"/>
      <c r="O138" s="38"/>
      <c r="P138" s="38"/>
      <c r="Q138" s="38"/>
      <c r="R138" s="38"/>
      <c r="S138" s="38"/>
    </row>
    <row r="139" spans="1:29" ht="12.75">
      <c r="A139" s="44" t="s">
        <v>511</v>
      </c>
      <c r="B139" s="44" t="s">
        <v>472</v>
      </c>
      <c r="C139" s="44">
        <v>2005</v>
      </c>
      <c r="D139" s="50">
        <v>7500000</v>
      </c>
      <c r="E139" s="39">
        <v>22</v>
      </c>
      <c r="F139" s="40">
        <v>23</v>
      </c>
      <c r="G139" s="40">
        <v>22</v>
      </c>
      <c r="H139" s="40">
        <v>3</v>
      </c>
      <c r="I139" s="40">
        <v>1</v>
      </c>
      <c r="J139" s="40">
        <v>1</v>
      </c>
      <c r="K139" s="40">
        <v>1</v>
      </c>
      <c r="L139" s="40">
        <v>1</v>
      </c>
      <c r="M139" s="40">
        <v>0</v>
      </c>
      <c r="O139" s="40">
        <v>0</v>
      </c>
      <c r="P139" s="40">
        <v>0</v>
      </c>
      <c r="Q139" s="40">
        <v>0</v>
      </c>
      <c r="Z139" s="46"/>
      <c r="AA139" s="38"/>
      <c r="AB139" s="39"/>
      <c r="AC139" s="51"/>
    </row>
    <row r="140" spans="1:29" ht="12.75">
      <c r="A140" s="44" t="s">
        <v>514</v>
      </c>
      <c r="B140" s="44" t="s">
        <v>472</v>
      </c>
      <c r="C140" s="44">
        <v>2005</v>
      </c>
      <c r="D140" s="50">
        <f>5.4*10^6</f>
        <v>5400000</v>
      </c>
      <c r="E140" s="39">
        <v>13</v>
      </c>
      <c r="F140" s="40">
        <v>12</v>
      </c>
      <c r="G140" s="40">
        <v>13</v>
      </c>
      <c r="H140" s="40">
        <v>0</v>
      </c>
      <c r="I140" s="40">
        <v>11</v>
      </c>
      <c r="J140" s="40">
        <v>13</v>
      </c>
      <c r="K140" s="40">
        <v>10</v>
      </c>
      <c r="L140" s="40">
        <v>27</v>
      </c>
      <c r="M140" s="40">
        <v>4</v>
      </c>
      <c r="O140" s="40">
        <v>6</v>
      </c>
      <c r="P140" s="40">
        <v>6</v>
      </c>
      <c r="Q140" s="40">
        <v>0</v>
      </c>
      <c r="Z140" s="46"/>
      <c r="AA140" s="38"/>
      <c r="AB140" s="39"/>
      <c r="AC140" s="51"/>
    </row>
    <row r="141" spans="1:29" ht="12.75">
      <c r="A141" s="44" t="s">
        <v>513</v>
      </c>
      <c r="B141" s="44" t="s">
        <v>472</v>
      </c>
      <c r="C141" s="44">
        <v>2005</v>
      </c>
      <c r="D141" s="50">
        <v>2007711</v>
      </c>
      <c r="E141" s="39">
        <v>10</v>
      </c>
      <c r="F141" s="40">
        <v>21</v>
      </c>
      <c r="G141" s="40">
        <v>10</v>
      </c>
      <c r="H141" s="40">
        <v>10</v>
      </c>
      <c r="I141" s="40">
        <v>5</v>
      </c>
      <c r="J141" s="40">
        <v>11</v>
      </c>
      <c r="L141" s="40">
        <v>10</v>
      </c>
      <c r="M141" s="40">
        <v>0</v>
      </c>
      <c r="O141" s="40">
        <v>0</v>
      </c>
      <c r="P141" s="40">
        <v>0</v>
      </c>
      <c r="Q141" s="40">
        <v>0</v>
      </c>
      <c r="Z141" s="46"/>
      <c r="AA141" s="38"/>
      <c r="AB141" s="39"/>
      <c r="AC141" s="51"/>
    </row>
    <row r="142" spans="1:29" ht="12.75">
      <c r="A142" s="44" t="s">
        <v>493</v>
      </c>
      <c r="B142" s="44" t="s">
        <v>472</v>
      </c>
      <c r="C142" s="44">
        <v>2005</v>
      </c>
      <c r="D142" s="45">
        <v>40491052</v>
      </c>
      <c r="E142" s="39">
        <v>141</v>
      </c>
      <c r="F142" s="40">
        <v>398</v>
      </c>
      <c r="G142" s="40">
        <v>141</v>
      </c>
      <c r="H142" s="40">
        <v>136</v>
      </c>
      <c r="I142" s="40">
        <v>58</v>
      </c>
      <c r="J142" s="40">
        <v>120</v>
      </c>
      <c r="K142" s="40">
        <v>86</v>
      </c>
      <c r="L142" s="40">
        <v>298</v>
      </c>
      <c r="M142" s="40">
        <v>14</v>
      </c>
      <c r="O142" s="40">
        <v>28</v>
      </c>
      <c r="P142" s="40">
        <v>23</v>
      </c>
      <c r="Q142" s="40">
        <v>5</v>
      </c>
      <c r="Z142" s="46"/>
      <c r="AA142" s="38"/>
      <c r="AB142" s="39"/>
      <c r="AC142" s="47"/>
    </row>
    <row r="143" spans="1:29" ht="12.75">
      <c r="A143" s="44" t="s">
        <v>512</v>
      </c>
      <c r="B143" s="44" t="s">
        <v>472</v>
      </c>
      <c r="C143" s="44">
        <v>2005</v>
      </c>
      <c r="D143" s="50">
        <v>9045389</v>
      </c>
      <c r="E143" s="39">
        <v>31</v>
      </c>
      <c r="F143" s="40">
        <v>8</v>
      </c>
      <c r="G143" s="40">
        <v>31</v>
      </c>
      <c r="H143" s="40">
        <v>9</v>
      </c>
      <c r="I143" s="40">
        <v>4</v>
      </c>
      <c r="J143" s="40">
        <v>15</v>
      </c>
      <c r="K143" s="40">
        <v>12</v>
      </c>
      <c r="L143" s="40">
        <v>35</v>
      </c>
      <c r="M143" s="40">
        <v>11</v>
      </c>
      <c r="O143" s="40">
        <v>0</v>
      </c>
      <c r="P143" s="40">
        <v>0</v>
      </c>
      <c r="Q143" s="40">
        <v>0</v>
      </c>
      <c r="Z143" s="46"/>
      <c r="AA143" s="38"/>
      <c r="AB143" s="39"/>
      <c r="AC143" s="51"/>
    </row>
    <row r="144" spans="1:29" ht="12.75">
      <c r="A144" s="44" t="s">
        <v>487</v>
      </c>
      <c r="B144" s="44" t="s">
        <v>472</v>
      </c>
      <c r="C144" s="44">
        <v>2005</v>
      </c>
      <c r="D144" s="45">
        <v>7581520</v>
      </c>
      <c r="E144" s="39">
        <v>23</v>
      </c>
      <c r="F144" s="40">
        <v>11</v>
      </c>
      <c r="G144" s="40">
        <v>23</v>
      </c>
      <c r="H144" s="40">
        <v>23</v>
      </c>
      <c r="I144" s="40">
        <v>9</v>
      </c>
      <c r="J144" s="40">
        <v>23</v>
      </c>
      <c r="K144" s="40">
        <v>7</v>
      </c>
      <c r="L144" s="40">
        <v>23</v>
      </c>
      <c r="M144" s="40">
        <v>0</v>
      </c>
      <c r="O144" s="40">
        <v>0</v>
      </c>
      <c r="P144" s="40">
        <v>0</v>
      </c>
      <c r="Q144" s="40">
        <v>0</v>
      </c>
      <c r="Z144" s="46"/>
      <c r="AA144" s="38"/>
      <c r="AB144" s="39"/>
      <c r="AC144" s="47"/>
    </row>
    <row r="145" spans="1:29" ht="12.75">
      <c r="A145" s="44" t="s">
        <v>471</v>
      </c>
      <c r="B145" s="44" t="s">
        <v>472</v>
      </c>
      <c r="C145" s="44">
        <v>2005</v>
      </c>
      <c r="D145" s="45">
        <v>60943912</v>
      </c>
      <c r="E145" s="39">
        <v>152</v>
      </c>
      <c r="F145" s="40">
        <v>36</v>
      </c>
      <c r="G145" s="40">
        <v>54</v>
      </c>
      <c r="H145" s="40">
        <v>54</v>
      </c>
      <c r="I145" s="40">
        <v>37</v>
      </c>
      <c r="J145" s="40">
        <v>45</v>
      </c>
      <c r="K145" s="40">
        <v>22</v>
      </c>
      <c r="L145" s="40">
        <v>76</v>
      </c>
      <c r="M145" s="40">
        <v>7</v>
      </c>
      <c r="O145" s="40">
        <v>24</v>
      </c>
      <c r="P145" s="40">
        <v>28</v>
      </c>
      <c r="Q145" s="40">
        <v>20</v>
      </c>
      <c r="Z145" s="46"/>
      <c r="AA145" s="38"/>
      <c r="AB145" s="39"/>
      <c r="AC145" s="47"/>
    </row>
    <row r="146" spans="1:27" ht="12.75">
      <c r="A146" s="41" t="s">
        <v>470</v>
      </c>
      <c r="B146" s="41" t="s">
        <v>446</v>
      </c>
      <c r="C146" s="41" t="s">
        <v>156</v>
      </c>
      <c r="D146" s="53">
        <v>33212696</v>
      </c>
      <c r="E146" s="39">
        <v>308</v>
      </c>
      <c r="F146" s="40">
        <v>308</v>
      </c>
      <c r="G146" s="40">
        <v>308</v>
      </c>
      <c r="I146" s="40">
        <v>308</v>
      </c>
      <c r="J146" s="40">
        <v>308</v>
      </c>
      <c r="K146" s="40">
        <v>308</v>
      </c>
      <c r="M146" s="40">
        <v>308</v>
      </c>
      <c r="S146" s="40">
        <f>29+152</f>
        <v>181</v>
      </c>
      <c r="X146" s="38"/>
      <c r="Y146" s="38"/>
      <c r="Z146" s="38"/>
      <c r="AA146" s="38"/>
    </row>
    <row r="147" spans="1:27" ht="12.75">
      <c r="A147" s="41" t="s">
        <v>469</v>
      </c>
      <c r="B147" s="41" t="s">
        <v>446</v>
      </c>
      <c r="C147" s="41" t="s">
        <v>155</v>
      </c>
      <c r="D147" s="53">
        <v>304059724</v>
      </c>
      <c r="E147" s="39">
        <f>62+49</f>
        <v>111</v>
      </c>
      <c r="F147" s="40">
        <f>62+49</f>
        <v>111</v>
      </c>
      <c r="H147" s="40">
        <f>62+49</f>
        <v>111</v>
      </c>
      <c r="I147" s="40">
        <f>62+49</f>
        <v>111</v>
      </c>
      <c r="J147" s="40">
        <f>62+49</f>
        <v>111</v>
      </c>
      <c r="K147" s="40">
        <v>111</v>
      </c>
      <c r="L147" s="40">
        <f>62+49</f>
        <v>111</v>
      </c>
      <c r="N147" s="40">
        <f>62+49</f>
        <v>111</v>
      </c>
      <c r="X147" s="38"/>
      <c r="Y147" s="38"/>
      <c r="Z147" s="38"/>
      <c r="AA147" s="38"/>
    </row>
    <row r="148" spans="1:27" ht="12.75">
      <c r="A148" s="41" t="s">
        <v>468</v>
      </c>
      <c r="B148" s="41" t="s">
        <v>446</v>
      </c>
      <c r="C148" s="40">
        <v>1978</v>
      </c>
      <c r="D148" s="53">
        <v>109955400</v>
      </c>
      <c r="E148" s="39">
        <v>3485</v>
      </c>
      <c r="F148" s="40">
        <v>3202</v>
      </c>
      <c r="G148" s="40">
        <v>3183</v>
      </c>
      <c r="H148" s="40">
        <v>3183</v>
      </c>
      <c r="I148" s="40">
        <v>3108</v>
      </c>
      <c r="J148" s="40">
        <v>3156</v>
      </c>
      <c r="K148" s="40">
        <v>75</v>
      </c>
      <c r="L148" s="40">
        <v>3185</v>
      </c>
      <c r="M148" s="40">
        <v>3485</v>
      </c>
      <c r="N148" s="40">
        <v>0</v>
      </c>
      <c r="O148" s="40">
        <v>3300</v>
      </c>
      <c r="P148" s="40">
        <v>0</v>
      </c>
      <c r="Q148" s="40">
        <v>20</v>
      </c>
      <c r="R148" s="40">
        <v>0</v>
      </c>
      <c r="S148" s="41">
        <f>615+14</f>
        <v>629</v>
      </c>
      <c r="X148" s="38"/>
      <c r="Y148" s="38"/>
      <c r="Z148" s="38"/>
      <c r="AA148" s="38"/>
    </row>
    <row r="149" spans="1:27" ht="12.75">
      <c r="A149" s="41"/>
      <c r="B149" s="41"/>
      <c r="D149" s="53"/>
      <c r="E149" s="39"/>
      <c r="X149" s="38"/>
      <c r="Y149" s="38"/>
      <c r="Z149" s="38"/>
      <c r="AA149" s="38"/>
    </row>
    <row r="150" spans="1:27" ht="12.75">
      <c r="A150" s="41"/>
      <c r="B150" s="41"/>
      <c r="D150" s="53"/>
      <c r="E150" s="39"/>
      <c r="X150" s="38"/>
      <c r="Y150" s="38"/>
      <c r="Z150" s="38"/>
      <c r="AA150" s="38"/>
    </row>
    <row r="151" spans="1:27" ht="12.75">
      <c r="A151" s="41"/>
      <c r="B151" s="41"/>
      <c r="D151" s="53"/>
      <c r="E151" s="39"/>
      <c r="X151" s="38"/>
      <c r="Y151" s="38"/>
      <c r="Z151" s="38"/>
      <c r="AA151" s="38"/>
    </row>
    <row r="152" spans="1:24" ht="12.75">
      <c r="A152" s="41"/>
      <c r="B152" s="41"/>
      <c r="D152" s="53"/>
      <c r="E152" s="39"/>
      <c r="U152" s="38"/>
      <c r="V152" s="38"/>
      <c r="W152" s="38"/>
      <c r="X152" s="38"/>
    </row>
    <row r="153" spans="2:21" ht="12.75">
      <c r="B153" s="41" t="s">
        <v>441</v>
      </c>
      <c r="E153" s="42" t="s">
        <v>145</v>
      </c>
      <c r="F153" s="42" t="s">
        <v>164</v>
      </c>
      <c r="G153" s="42" t="s">
        <v>165</v>
      </c>
      <c r="H153" s="42" t="s">
        <v>147</v>
      </c>
      <c r="I153" s="42" t="s">
        <v>346</v>
      </c>
      <c r="J153" s="42" t="s">
        <v>175</v>
      </c>
      <c r="K153" s="42" t="s">
        <v>262</v>
      </c>
      <c r="L153" s="42" t="s">
        <v>163</v>
      </c>
      <c r="M153" s="42" t="s">
        <v>161</v>
      </c>
      <c r="N153" s="42" t="s">
        <v>17</v>
      </c>
      <c r="O153" s="42" t="s">
        <v>83</v>
      </c>
      <c r="P153" s="42" t="s">
        <v>6</v>
      </c>
      <c r="Q153" s="42" t="s">
        <v>148</v>
      </c>
      <c r="R153" s="43" t="s">
        <v>7</v>
      </c>
      <c r="S153" s="43" t="s">
        <v>171</v>
      </c>
      <c r="U153" s="60" t="s">
        <v>4</v>
      </c>
    </row>
    <row r="154" spans="2:21" s="42" customFormat="1" ht="12.75">
      <c r="B154" s="54" t="s">
        <v>258</v>
      </c>
      <c r="C154" s="54"/>
      <c r="D154" s="55">
        <f>SUM(D3:D62)</f>
        <v>998873281</v>
      </c>
      <c r="E154" s="55">
        <f aca="true" t="shared" si="0" ref="E154:S154">SUM(E3:E62)</f>
        <v>419</v>
      </c>
      <c r="F154" s="55">
        <f t="shared" si="0"/>
        <v>400</v>
      </c>
      <c r="G154" s="55">
        <f t="shared" si="0"/>
        <v>116</v>
      </c>
      <c r="H154" s="55">
        <f t="shared" si="0"/>
        <v>285</v>
      </c>
      <c r="I154" s="55">
        <f t="shared" si="0"/>
        <v>346</v>
      </c>
      <c r="J154" s="55">
        <f t="shared" si="0"/>
        <v>337</v>
      </c>
      <c r="K154" s="55">
        <f t="shared" si="0"/>
        <v>327</v>
      </c>
      <c r="L154" s="55">
        <f t="shared" si="0"/>
        <v>373</v>
      </c>
      <c r="M154" s="55">
        <f t="shared" si="0"/>
        <v>53</v>
      </c>
      <c r="N154" s="55">
        <f t="shared" si="0"/>
        <v>290</v>
      </c>
      <c r="O154" s="55">
        <f t="shared" si="0"/>
        <v>20</v>
      </c>
      <c r="P154" s="55">
        <f t="shared" si="0"/>
        <v>0</v>
      </c>
      <c r="Q154" s="55">
        <f t="shared" si="0"/>
        <v>0</v>
      </c>
      <c r="R154" s="55">
        <f t="shared" si="0"/>
        <v>0</v>
      </c>
      <c r="S154" s="55">
        <f t="shared" si="0"/>
        <v>0</v>
      </c>
      <c r="U154" s="60">
        <f>1000000*E154/D154</f>
        <v>0.4194726277796993</v>
      </c>
    </row>
    <row r="155" spans="1:21" s="42" customFormat="1" ht="12.75">
      <c r="A155" s="43"/>
      <c r="B155" s="56" t="s">
        <v>0</v>
      </c>
      <c r="C155" s="57"/>
      <c r="D155" s="58">
        <f>SUM(D63:D85)</f>
        <v>3469631355</v>
      </c>
      <c r="E155" s="58">
        <f>SUM(E63:E85)</f>
        <v>3384</v>
      </c>
      <c r="F155" s="58">
        <f>SUM(F63:F85)</f>
        <v>2864</v>
      </c>
      <c r="G155" s="58">
        <f>SUM(G63:G85)</f>
        <v>3257</v>
      </c>
      <c r="H155" s="58">
        <f>SUM(H63:H85)</f>
        <v>559</v>
      </c>
      <c r="I155" s="58">
        <f>SUM(I63:I85)</f>
        <v>1460</v>
      </c>
      <c r="J155" s="58">
        <f>SUM(J63:J85)</f>
        <v>2255</v>
      </c>
      <c r="K155" s="58">
        <f>SUM(K63:K85)</f>
        <v>13</v>
      </c>
      <c r="L155" s="58">
        <f>SUM(L63:L85)</f>
        <v>963</v>
      </c>
      <c r="M155" s="58">
        <f>SUM(M63:M85)</f>
        <v>4</v>
      </c>
      <c r="N155" s="58">
        <f>SUM(N63:N85)</f>
        <v>2969</v>
      </c>
      <c r="O155" s="58">
        <f>SUM(O63:O85)</f>
        <v>588</v>
      </c>
      <c r="P155" s="58">
        <f>SUM(P63:P85)</f>
        <v>0</v>
      </c>
      <c r="Q155" s="58">
        <f>SUM(Q63:Q85)</f>
        <v>33</v>
      </c>
      <c r="R155" s="58">
        <f>SUM(R63:R85)</f>
        <v>0</v>
      </c>
      <c r="S155" s="58">
        <f>SUM(S63:S85)</f>
        <v>0</v>
      </c>
      <c r="U155" s="60">
        <f>1000000*E155/D155</f>
        <v>0.9753197541068451</v>
      </c>
    </row>
    <row r="156" spans="2:21" s="42" customFormat="1" ht="12.75">
      <c r="B156" s="54" t="s">
        <v>1</v>
      </c>
      <c r="C156" s="54"/>
      <c r="D156" s="55">
        <f>SUM(D86:D111)</f>
        <v>524974136</v>
      </c>
      <c r="E156" s="55">
        <f>SUM(E86:E111)</f>
        <v>191</v>
      </c>
      <c r="F156" s="55">
        <f>SUM(F86:F111)</f>
        <v>83</v>
      </c>
      <c r="G156" s="55">
        <f>SUM(G86:G111)</f>
        <v>77</v>
      </c>
      <c r="H156" s="55">
        <f>SUM(H86:H111)</f>
        <v>60</v>
      </c>
      <c r="I156" s="55">
        <f>SUM(I86:I111)</f>
        <v>137</v>
      </c>
      <c r="J156" s="55">
        <f>SUM(J86:J111)</f>
        <v>47</v>
      </c>
      <c r="K156" s="55">
        <f>SUM(K86:K111)</f>
        <v>42</v>
      </c>
      <c r="L156" s="55">
        <f>SUM(L86:L111)</f>
        <v>33</v>
      </c>
      <c r="M156" s="55">
        <f>SUM(M86:M111)</f>
        <v>44</v>
      </c>
      <c r="N156" s="55">
        <f>SUM(N86:N111)</f>
        <v>13</v>
      </c>
      <c r="O156" s="55">
        <f>SUM(O86:O111)</f>
        <v>4</v>
      </c>
      <c r="P156" s="55">
        <f>SUM(P86:P111)</f>
        <v>0</v>
      </c>
      <c r="Q156" s="55">
        <f>SUM(Q86:Q111)</f>
        <v>0</v>
      </c>
      <c r="R156" s="55">
        <f>SUM(R86:R111)</f>
        <v>52</v>
      </c>
      <c r="S156" s="55">
        <f>SUM(S86:S111)</f>
        <v>0</v>
      </c>
      <c r="U156" s="60">
        <f>1000000*E156/D156</f>
        <v>0.3638274476821083</v>
      </c>
    </row>
    <row r="157" spans="2:21" s="42" customFormat="1" ht="12" customHeight="1">
      <c r="B157" s="56" t="s">
        <v>472</v>
      </c>
      <c r="C157" s="54"/>
      <c r="D157" s="55">
        <f>SUM(D112:D145)</f>
        <v>656326210</v>
      </c>
      <c r="E157" s="55">
        <f>SUM(E112:E145)</f>
        <v>3418</v>
      </c>
      <c r="F157" s="55">
        <f aca="true" t="shared" si="1" ref="E157:S157">SUM(F112:F145)</f>
        <v>2013</v>
      </c>
      <c r="G157" s="55">
        <f t="shared" si="1"/>
        <v>2629</v>
      </c>
      <c r="H157" s="55">
        <f t="shared" si="1"/>
        <v>1906</v>
      </c>
      <c r="I157" s="55">
        <f t="shared" si="1"/>
        <v>1069</v>
      </c>
      <c r="J157" s="55">
        <f t="shared" si="1"/>
        <v>1823</v>
      </c>
      <c r="K157" s="55">
        <f t="shared" si="1"/>
        <v>716</v>
      </c>
      <c r="L157" s="55">
        <f t="shared" si="1"/>
        <v>2357</v>
      </c>
      <c r="M157" s="55">
        <f t="shared" si="1"/>
        <v>307</v>
      </c>
      <c r="N157" s="55">
        <f t="shared" si="1"/>
        <v>0</v>
      </c>
      <c r="O157" s="55">
        <f t="shared" si="1"/>
        <v>431</v>
      </c>
      <c r="P157" s="55">
        <f t="shared" si="1"/>
        <v>363</v>
      </c>
      <c r="Q157" s="55">
        <f t="shared" si="1"/>
        <v>212</v>
      </c>
      <c r="R157" s="55">
        <f t="shared" si="1"/>
        <v>0</v>
      </c>
      <c r="S157" s="55">
        <f t="shared" si="1"/>
        <v>0</v>
      </c>
      <c r="U157" s="60">
        <f>1000000*E157/D157</f>
        <v>5.207776175813549</v>
      </c>
    </row>
    <row r="158" spans="2:21" s="42" customFormat="1" ht="12.75">
      <c r="B158" s="54" t="s">
        <v>446</v>
      </c>
      <c r="C158" s="54"/>
      <c r="D158" s="55">
        <f>SUM(D146:D148)</f>
        <v>447227820</v>
      </c>
      <c r="E158" s="55">
        <f aca="true" t="shared" si="2" ref="E158:S158">SUM(E146:E148)</f>
        <v>3904</v>
      </c>
      <c r="F158" s="55">
        <f t="shared" si="2"/>
        <v>3621</v>
      </c>
      <c r="G158" s="55">
        <f t="shared" si="2"/>
        <v>3491</v>
      </c>
      <c r="H158" s="55">
        <f t="shared" si="2"/>
        <v>3294</v>
      </c>
      <c r="I158" s="55">
        <f t="shared" si="2"/>
        <v>3527</v>
      </c>
      <c r="J158" s="55">
        <f t="shared" si="2"/>
        <v>3575</v>
      </c>
      <c r="K158" s="55">
        <f t="shared" si="2"/>
        <v>494</v>
      </c>
      <c r="L158" s="55">
        <f t="shared" si="2"/>
        <v>3296</v>
      </c>
      <c r="M158" s="55">
        <f t="shared" si="2"/>
        <v>3793</v>
      </c>
      <c r="N158" s="55">
        <f t="shared" si="2"/>
        <v>111</v>
      </c>
      <c r="O158" s="55">
        <f t="shared" si="2"/>
        <v>3300</v>
      </c>
      <c r="P158" s="55">
        <f t="shared" si="2"/>
        <v>0</v>
      </c>
      <c r="Q158" s="55">
        <f t="shared" si="2"/>
        <v>20</v>
      </c>
      <c r="R158" s="55">
        <f t="shared" si="2"/>
        <v>0</v>
      </c>
      <c r="S158" s="55">
        <f t="shared" si="2"/>
        <v>810</v>
      </c>
      <c r="U158" s="60">
        <f>1000000*E158/D158</f>
        <v>8.729331730749665</v>
      </c>
    </row>
    <row r="159" spans="2:21" ht="12.75">
      <c r="B159" s="54" t="s">
        <v>357</v>
      </c>
      <c r="C159" s="54"/>
      <c r="D159" s="54">
        <v>500000000</v>
      </c>
      <c r="E159" s="54">
        <v>0</v>
      </c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U159" s="60">
        <f>1000000*E159/D159</f>
        <v>0</v>
      </c>
    </row>
    <row r="160" spans="2:21" ht="12.75">
      <c r="B160" s="41" t="s">
        <v>3</v>
      </c>
      <c r="E160" s="59">
        <f>SUM(E154:E159)</f>
        <v>11316</v>
      </c>
      <c r="F160" s="59">
        <f aca="true" t="shared" si="3" ref="F160:S160">SUM(F154:F159)</f>
        <v>8981</v>
      </c>
      <c r="G160" s="59">
        <f t="shared" si="3"/>
        <v>9570</v>
      </c>
      <c r="H160" s="59">
        <f t="shared" si="3"/>
        <v>6104</v>
      </c>
      <c r="I160" s="59">
        <f t="shared" si="3"/>
        <v>6539</v>
      </c>
      <c r="J160" s="59">
        <f t="shared" si="3"/>
        <v>8037</v>
      </c>
      <c r="K160" s="59">
        <f t="shared" si="3"/>
        <v>1592</v>
      </c>
      <c r="L160" s="59">
        <f t="shared" si="3"/>
        <v>7022</v>
      </c>
      <c r="M160" s="59">
        <f t="shared" si="3"/>
        <v>4201</v>
      </c>
      <c r="N160" s="59">
        <f t="shared" si="3"/>
        <v>3383</v>
      </c>
      <c r="O160" s="59">
        <f t="shared" si="3"/>
        <v>4343</v>
      </c>
      <c r="P160" s="59">
        <f t="shared" si="3"/>
        <v>363</v>
      </c>
      <c r="Q160" s="59">
        <f t="shared" si="3"/>
        <v>265</v>
      </c>
      <c r="R160" s="59">
        <f t="shared" si="3"/>
        <v>52</v>
      </c>
      <c r="S160" s="59">
        <f t="shared" si="3"/>
        <v>810</v>
      </c>
      <c r="U160" s="60" t="e">
        <f>1000000*E160/D160</f>
        <v>#DIV/0!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84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H60" sqref="AH60"/>
    </sheetView>
  </sheetViews>
  <sheetFormatPr defaultColWidth="9.140625" defaultRowHeight="12.75"/>
  <cols>
    <col min="1" max="2" width="9.140625" style="1" customWidth="1"/>
    <col min="3" max="3" width="58.28125" style="1" customWidth="1"/>
    <col min="4" max="4" width="9.8515625" style="1" customWidth="1"/>
    <col min="5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5" width="12.00390625" style="1" customWidth="1"/>
    <col min="46" max="47" width="9.140625" style="1" customWidth="1"/>
    <col min="48" max="48" width="7.421875" style="1" customWidth="1"/>
    <col min="49" max="16384" width="9.140625" style="1" customWidth="1"/>
  </cols>
  <sheetData>
    <row r="1" spans="1:58" ht="12.75">
      <c r="A1" s="1" t="s">
        <v>259</v>
      </c>
      <c r="B1" s="1" t="s">
        <v>64</v>
      </c>
      <c r="C1" s="1" t="s">
        <v>260</v>
      </c>
      <c r="D1" s="1" t="s">
        <v>440</v>
      </c>
      <c r="E1" s="1" t="s">
        <v>441</v>
      </c>
      <c r="F1" s="1" t="s">
        <v>378</v>
      </c>
      <c r="G1" s="1" t="s">
        <v>53</v>
      </c>
      <c r="H1" s="1" t="s">
        <v>379</v>
      </c>
      <c r="I1" s="1" t="s">
        <v>296</v>
      </c>
      <c r="J1" s="1" t="s">
        <v>71</v>
      </c>
      <c r="K1" s="1" t="s">
        <v>378</v>
      </c>
      <c r="L1" s="1" t="s">
        <v>53</v>
      </c>
      <c r="M1" s="1" t="s">
        <v>379</v>
      </c>
      <c r="N1" s="1" t="s">
        <v>296</v>
      </c>
      <c r="O1" s="1" t="s">
        <v>76</v>
      </c>
      <c r="P1" s="1" t="s">
        <v>119</v>
      </c>
      <c r="Q1" s="1" t="s">
        <v>8</v>
      </c>
      <c r="R1" s="1" t="s">
        <v>72</v>
      </c>
      <c r="T1" s="1" t="s">
        <v>19</v>
      </c>
      <c r="V1" s="1" t="s">
        <v>164</v>
      </c>
      <c r="W1" s="1" t="s">
        <v>165</v>
      </c>
      <c r="X1" s="1" t="s">
        <v>147</v>
      </c>
      <c r="Y1" s="1" t="s">
        <v>346</v>
      </c>
      <c r="Z1" s="1" t="s">
        <v>175</v>
      </c>
      <c r="AA1" s="1" t="s">
        <v>262</v>
      </c>
      <c r="AB1" s="1" t="s">
        <v>163</v>
      </c>
      <c r="AC1" s="1" t="s">
        <v>161</v>
      </c>
      <c r="AD1" s="1" t="s">
        <v>87</v>
      </c>
      <c r="AE1" s="1" t="s">
        <v>168</v>
      </c>
      <c r="AF1" s="1" t="s">
        <v>17</v>
      </c>
      <c r="AG1" s="1" t="s">
        <v>204</v>
      </c>
      <c r="AH1" s="1" t="s">
        <v>173</v>
      </c>
      <c r="AI1" s="1" t="s">
        <v>172</v>
      </c>
      <c r="AJ1" s="1" t="s">
        <v>178</v>
      </c>
      <c r="AK1" s="1" t="s">
        <v>319</v>
      </c>
      <c r="AL1" s="1" t="s">
        <v>334</v>
      </c>
      <c r="AM1" s="1" t="s">
        <v>76</v>
      </c>
      <c r="AN1" s="1" t="s">
        <v>185</v>
      </c>
      <c r="AO1" s="1" t="s">
        <v>273</v>
      </c>
      <c r="AP1" s="1" t="s">
        <v>261</v>
      </c>
      <c r="AQ1" s="1" t="s">
        <v>267</v>
      </c>
      <c r="AR1" s="1" t="s">
        <v>274</v>
      </c>
      <c r="AS1" s="1" t="s">
        <v>166</v>
      </c>
      <c r="AT1" s="1" t="s">
        <v>272</v>
      </c>
      <c r="AU1" s="1" t="s">
        <v>203</v>
      </c>
      <c r="AV1" s="1" t="s">
        <v>277</v>
      </c>
      <c r="AW1" s="1" t="s">
        <v>278</v>
      </c>
      <c r="AX1" s="1" t="s">
        <v>279</v>
      </c>
      <c r="AY1" s="1" t="s">
        <v>374</v>
      </c>
      <c r="AZ1" s="1" t="s">
        <v>283</v>
      </c>
      <c r="BA1" s="1" t="s">
        <v>284</v>
      </c>
      <c r="BB1" s="1" t="s">
        <v>293</v>
      </c>
      <c r="BC1" s="1" t="s">
        <v>317</v>
      </c>
      <c r="BD1" s="1" t="s">
        <v>329</v>
      </c>
      <c r="BE1" s="1" t="s">
        <v>330</v>
      </c>
      <c r="BF1" s="1" t="s">
        <v>352</v>
      </c>
    </row>
    <row r="2" spans="1:20" s="61" customFormat="1" ht="12.75">
      <c r="A2" s="61">
        <v>1</v>
      </c>
      <c r="C2" s="61" t="s">
        <v>160</v>
      </c>
      <c r="D2" s="61" t="s">
        <v>442</v>
      </c>
      <c r="E2" s="61" t="s">
        <v>258</v>
      </c>
      <c r="I2" s="62"/>
      <c r="J2" s="61">
        <f aca="true" t="shared" si="0" ref="J2:J34">COUNTA(F2:I2)</f>
        <v>0</v>
      </c>
      <c r="M2" s="61" t="s">
        <v>120</v>
      </c>
      <c r="P2" s="62"/>
      <c r="Q2" s="62"/>
      <c r="S2" s="62"/>
      <c r="T2" s="62" t="s">
        <v>120</v>
      </c>
    </row>
    <row r="3" spans="1:50" ht="12.75">
      <c r="A3" s="1">
        <v>15</v>
      </c>
      <c r="C3" s="1" t="s">
        <v>190</v>
      </c>
      <c r="D3" s="1" t="s">
        <v>442</v>
      </c>
      <c r="E3" s="1" t="s">
        <v>258</v>
      </c>
      <c r="G3" s="2"/>
      <c r="H3" s="1" t="s">
        <v>379</v>
      </c>
      <c r="J3" s="1">
        <f t="shared" si="0"/>
        <v>1</v>
      </c>
      <c r="P3" s="2"/>
      <c r="Q3" s="2" t="s">
        <v>120</v>
      </c>
      <c r="S3" s="2"/>
      <c r="T3" s="2" t="s">
        <v>120</v>
      </c>
      <c r="Y3" s="1">
        <v>15</v>
      </c>
      <c r="Z3" s="1">
        <v>15</v>
      </c>
      <c r="AA3" s="1">
        <v>15</v>
      </c>
      <c r="AO3" s="1" t="s">
        <v>266</v>
      </c>
      <c r="AP3" s="1">
        <v>15</v>
      </c>
      <c r="AQ3" s="1">
        <v>15</v>
      </c>
      <c r="AR3" s="1">
        <v>15</v>
      </c>
      <c r="AV3" s="1">
        <v>15</v>
      </c>
      <c r="AW3" s="1">
        <v>15</v>
      </c>
      <c r="AX3" s="1">
        <v>15</v>
      </c>
    </row>
    <row r="4" spans="1:20" ht="12.75">
      <c r="A4" s="1">
        <v>23</v>
      </c>
      <c r="B4" s="1" t="s">
        <v>54</v>
      </c>
      <c r="C4" s="1" t="s">
        <v>199</v>
      </c>
      <c r="D4" s="1" t="s">
        <v>442</v>
      </c>
      <c r="E4" s="1" t="s">
        <v>258</v>
      </c>
      <c r="F4" s="2" t="s">
        <v>378</v>
      </c>
      <c r="G4" s="1" t="s">
        <v>53</v>
      </c>
      <c r="H4" s="1" t="s">
        <v>379</v>
      </c>
      <c r="I4" s="2"/>
      <c r="J4" s="1">
        <f>COUNTA(F4:I4)</f>
        <v>3</v>
      </c>
      <c r="P4" s="2"/>
      <c r="Q4" s="2"/>
      <c r="S4" s="2"/>
      <c r="T4" s="3" t="s">
        <v>120</v>
      </c>
    </row>
    <row r="5" spans="1:46" ht="12.75">
      <c r="A5" s="1">
        <v>24</v>
      </c>
      <c r="B5" s="1" t="s">
        <v>55</v>
      </c>
      <c r="C5" s="1" t="s">
        <v>200</v>
      </c>
      <c r="D5" s="1" t="s">
        <v>442</v>
      </c>
      <c r="E5" s="1" t="s">
        <v>258</v>
      </c>
      <c r="F5" s="2" t="s">
        <v>378</v>
      </c>
      <c r="G5" s="1" t="s">
        <v>53</v>
      </c>
      <c r="H5" s="1" t="s">
        <v>379</v>
      </c>
      <c r="J5" s="1">
        <f t="shared" si="0"/>
        <v>3</v>
      </c>
      <c r="L5" s="1" t="s">
        <v>120</v>
      </c>
      <c r="O5" s="1" t="s">
        <v>120</v>
      </c>
      <c r="P5" s="2" t="s">
        <v>120</v>
      </c>
      <c r="Q5" s="2" t="s">
        <v>120</v>
      </c>
      <c r="S5" s="2"/>
      <c r="T5" s="2"/>
      <c r="Z5" s="1">
        <v>24</v>
      </c>
      <c r="AM5" s="1">
        <v>24</v>
      </c>
      <c r="AT5" s="1">
        <v>24</v>
      </c>
    </row>
    <row r="6" spans="1:20" ht="12.75">
      <c r="A6" s="1">
        <v>25</v>
      </c>
      <c r="C6" s="1" t="s">
        <v>201</v>
      </c>
      <c r="D6" s="1" t="s">
        <v>442</v>
      </c>
      <c r="E6" s="1" t="s">
        <v>258</v>
      </c>
      <c r="G6" s="2"/>
      <c r="I6" s="2"/>
      <c r="J6" s="1">
        <f t="shared" si="0"/>
        <v>0</v>
      </c>
      <c r="M6" s="1" t="s">
        <v>120</v>
      </c>
      <c r="N6" s="1" t="s">
        <v>75</v>
      </c>
      <c r="P6" s="2"/>
      <c r="Q6" s="2"/>
      <c r="S6" s="2"/>
      <c r="T6" s="2" t="s">
        <v>120</v>
      </c>
    </row>
    <row r="7" spans="1:30" s="61" customFormat="1" ht="12.75">
      <c r="A7" s="61">
        <v>30</v>
      </c>
      <c r="C7" s="61" t="s">
        <v>56</v>
      </c>
      <c r="D7" s="61" t="s">
        <v>443</v>
      </c>
      <c r="E7" s="61" t="s">
        <v>258</v>
      </c>
      <c r="F7" s="62"/>
      <c r="J7" s="61">
        <f t="shared" si="0"/>
        <v>0</v>
      </c>
      <c r="K7" s="61" t="s">
        <v>120</v>
      </c>
      <c r="M7" s="61" t="s">
        <v>120</v>
      </c>
      <c r="T7" s="61" t="s">
        <v>120</v>
      </c>
      <c r="U7" s="63"/>
      <c r="AD7" s="63"/>
    </row>
    <row r="8" spans="1:30" s="61" customFormat="1" ht="12.75">
      <c r="A8" s="61">
        <v>31</v>
      </c>
      <c r="B8" s="61" t="s">
        <v>54</v>
      </c>
      <c r="C8" s="61" t="s">
        <v>302</v>
      </c>
      <c r="D8" s="61" t="s">
        <v>443</v>
      </c>
      <c r="E8" s="61" t="s">
        <v>258</v>
      </c>
      <c r="F8" s="62"/>
      <c r="J8" s="61">
        <f t="shared" si="0"/>
        <v>0</v>
      </c>
      <c r="M8" s="61" t="s">
        <v>120</v>
      </c>
      <c r="T8" s="61" t="s">
        <v>120</v>
      </c>
      <c r="U8" s="63"/>
      <c r="AD8" s="63"/>
    </row>
    <row r="9" spans="1:36" ht="12.75">
      <c r="A9" s="1">
        <v>32</v>
      </c>
      <c r="B9" s="1" t="s">
        <v>58</v>
      </c>
      <c r="C9" s="1" t="s">
        <v>304</v>
      </c>
      <c r="D9" s="1" t="s">
        <v>305</v>
      </c>
      <c r="E9" s="1" t="s">
        <v>258</v>
      </c>
      <c r="H9" s="1" t="s">
        <v>379</v>
      </c>
      <c r="J9" s="1">
        <f t="shared" si="0"/>
        <v>1</v>
      </c>
      <c r="T9" s="1" t="s">
        <v>120</v>
      </c>
      <c r="V9" s="1">
        <v>32</v>
      </c>
      <c r="W9" s="1">
        <v>32</v>
      </c>
      <c r="X9" s="1">
        <v>32</v>
      </c>
      <c r="Y9" s="1">
        <v>32</v>
      </c>
      <c r="Z9" s="1">
        <v>32</v>
      </c>
      <c r="AA9" s="1">
        <v>32</v>
      </c>
      <c r="AB9" s="1">
        <v>32</v>
      </c>
      <c r="AC9" s="3"/>
      <c r="AJ9" s="3"/>
    </row>
    <row r="10" spans="1:51" ht="12.75">
      <c r="A10" s="1">
        <v>52</v>
      </c>
      <c r="B10" s="1" t="s">
        <v>9</v>
      </c>
      <c r="C10" s="1" t="s">
        <v>364</v>
      </c>
      <c r="D10" s="1" t="s">
        <v>305</v>
      </c>
      <c r="E10" s="1" t="s">
        <v>258</v>
      </c>
      <c r="J10" s="1">
        <f t="shared" si="0"/>
        <v>0</v>
      </c>
      <c r="M10" s="1" t="s">
        <v>120</v>
      </c>
      <c r="T10" s="1" t="s">
        <v>120</v>
      </c>
      <c r="V10" s="1">
        <v>52</v>
      </c>
      <c r="W10" s="1">
        <v>52</v>
      </c>
      <c r="Y10" s="1">
        <v>52</v>
      </c>
      <c r="Z10" s="1">
        <v>52</v>
      </c>
      <c r="AA10" s="61">
        <v>52</v>
      </c>
      <c r="AB10" s="1">
        <v>52</v>
      </c>
      <c r="AC10" s="3"/>
      <c r="AD10" s="1"/>
      <c r="AL10" s="3"/>
      <c r="AM10" s="3"/>
      <c r="AY10" s="3"/>
    </row>
    <row r="11" spans="1:34" ht="12.75">
      <c r="A11" s="1">
        <v>53</v>
      </c>
      <c r="B11" s="1" t="s">
        <v>9</v>
      </c>
      <c r="C11" s="1" t="s">
        <v>367</v>
      </c>
      <c r="D11" s="1" t="s">
        <v>305</v>
      </c>
      <c r="E11" s="1" t="s">
        <v>258</v>
      </c>
      <c r="J11" s="1">
        <f t="shared" si="0"/>
        <v>0</v>
      </c>
      <c r="M11" s="1" t="s">
        <v>120</v>
      </c>
      <c r="T11" s="1" t="s">
        <v>120</v>
      </c>
      <c r="V11" s="1">
        <v>53</v>
      </c>
      <c r="W11" s="1">
        <v>53</v>
      </c>
      <c r="Y11" s="3"/>
      <c r="AF11" s="1">
        <v>53</v>
      </c>
      <c r="AH11" s="3"/>
    </row>
    <row r="12" spans="1:20" ht="12.75">
      <c r="A12" s="1">
        <v>54</v>
      </c>
      <c r="B12" s="1" t="s">
        <v>9</v>
      </c>
      <c r="C12" s="1" t="s">
        <v>368</v>
      </c>
      <c r="D12" s="1" t="s">
        <v>305</v>
      </c>
      <c r="E12" s="1" t="s">
        <v>258</v>
      </c>
      <c r="J12" s="1">
        <f t="shared" si="0"/>
        <v>0</v>
      </c>
      <c r="T12" s="1" t="s">
        <v>120</v>
      </c>
    </row>
    <row r="13" spans="1:58" ht="12.75">
      <c r="A13" s="3">
        <v>55</v>
      </c>
      <c r="B13" s="1" t="s">
        <v>9</v>
      </c>
      <c r="C13" s="3" t="s">
        <v>369</v>
      </c>
      <c r="D13" s="3" t="s">
        <v>305</v>
      </c>
      <c r="E13" s="3" t="s">
        <v>258</v>
      </c>
      <c r="F13" s="3"/>
      <c r="J13" s="1">
        <f t="shared" si="0"/>
        <v>0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34" ht="12.75">
      <c r="A14" s="1">
        <v>56</v>
      </c>
      <c r="B14" s="1" t="s">
        <v>9</v>
      </c>
      <c r="C14" s="1" t="s">
        <v>370</v>
      </c>
      <c r="D14" s="1" t="s">
        <v>305</v>
      </c>
      <c r="E14" s="1" t="s">
        <v>258</v>
      </c>
      <c r="J14" s="1">
        <f t="shared" si="0"/>
        <v>0</v>
      </c>
      <c r="M14" s="1" t="s">
        <v>120</v>
      </c>
      <c r="T14" s="1" t="s">
        <v>120</v>
      </c>
      <c r="V14" s="61">
        <v>56</v>
      </c>
      <c r="W14" s="61">
        <v>56</v>
      </c>
      <c r="X14" s="61"/>
      <c r="Y14" s="61"/>
      <c r="Z14" s="61"/>
      <c r="AA14" s="61"/>
      <c r="AB14" s="61">
        <v>56</v>
      </c>
      <c r="AC14" s="61">
        <v>56</v>
      </c>
      <c r="AD14" s="63"/>
      <c r="AE14" s="61"/>
      <c r="AF14" s="61"/>
      <c r="AG14" s="61"/>
      <c r="AH14" s="61"/>
    </row>
    <row r="15" spans="1:32" ht="12.75">
      <c r="A15" s="1">
        <v>57</v>
      </c>
      <c r="B15" s="1" t="s">
        <v>9</v>
      </c>
      <c r="C15" s="1" t="s">
        <v>371</v>
      </c>
      <c r="D15" s="1" t="s">
        <v>305</v>
      </c>
      <c r="E15" s="1" t="s">
        <v>258</v>
      </c>
      <c r="J15" s="1">
        <f t="shared" si="0"/>
        <v>0</v>
      </c>
      <c r="M15" s="1" t="s">
        <v>120</v>
      </c>
      <c r="T15" s="1" t="s">
        <v>120</v>
      </c>
      <c r="V15" s="1">
        <v>57</v>
      </c>
      <c r="AF15" s="1">
        <v>57</v>
      </c>
    </row>
    <row r="16" spans="1:27" ht="12.75">
      <c r="A16" s="1">
        <v>58</v>
      </c>
      <c r="B16" s="1" t="s">
        <v>9</v>
      </c>
      <c r="C16" s="1" t="s">
        <v>372</v>
      </c>
      <c r="D16" s="1" t="s">
        <v>305</v>
      </c>
      <c r="E16" s="1" t="s">
        <v>258</v>
      </c>
      <c r="J16" s="1">
        <f t="shared" si="0"/>
        <v>0</v>
      </c>
      <c r="V16" s="1">
        <v>58</v>
      </c>
      <c r="W16" s="1">
        <v>58</v>
      </c>
      <c r="X16" s="1">
        <v>58</v>
      </c>
      <c r="Y16" s="1">
        <v>58</v>
      </c>
      <c r="Z16" s="1">
        <v>58</v>
      </c>
      <c r="AA16" s="1">
        <v>58</v>
      </c>
    </row>
    <row r="17" spans="1:30" ht="12.75">
      <c r="A17" s="1">
        <v>19</v>
      </c>
      <c r="C17" s="1" t="s">
        <v>194</v>
      </c>
      <c r="D17" s="1" t="s">
        <v>256</v>
      </c>
      <c r="E17" s="1" t="s">
        <v>0</v>
      </c>
      <c r="F17" s="2" t="s">
        <v>378</v>
      </c>
      <c r="H17" s="1" t="s">
        <v>379</v>
      </c>
      <c r="I17" s="2"/>
      <c r="J17" s="1">
        <f t="shared" si="0"/>
        <v>2</v>
      </c>
      <c r="P17" s="2" t="s">
        <v>120</v>
      </c>
      <c r="Q17" s="2" t="s">
        <v>120</v>
      </c>
      <c r="S17" s="2"/>
      <c r="T17" s="2" t="s">
        <v>120</v>
      </c>
      <c r="V17" s="1">
        <v>19</v>
      </c>
      <c r="W17" s="1">
        <v>19</v>
      </c>
      <c r="X17" s="1">
        <v>19</v>
      </c>
      <c r="Y17" s="1">
        <v>19</v>
      </c>
      <c r="Z17" s="1">
        <v>19</v>
      </c>
      <c r="AB17" s="1">
        <v>19</v>
      </c>
      <c r="AD17" s="1">
        <v>19</v>
      </c>
    </row>
    <row r="18" spans="1:20" ht="12.75">
      <c r="A18" s="1">
        <v>20</v>
      </c>
      <c r="B18" s="1" t="s">
        <v>10</v>
      </c>
      <c r="C18" s="1" t="s">
        <v>196</v>
      </c>
      <c r="D18" s="1" t="s">
        <v>443</v>
      </c>
      <c r="E18" s="1" t="s">
        <v>0</v>
      </c>
      <c r="F18" s="2"/>
      <c r="G18" s="2"/>
      <c r="I18" s="2"/>
      <c r="J18" s="1">
        <f t="shared" si="0"/>
        <v>0</v>
      </c>
      <c r="K18" s="1" t="s">
        <v>120</v>
      </c>
      <c r="L18" s="1" t="s">
        <v>78</v>
      </c>
      <c r="M18" s="1" t="s">
        <v>78</v>
      </c>
      <c r="N18" s="1" t="s">
        <v>120</v>
      </c>
      <c r="O18" s="1" t="s">
        <v>120</v>
      </c>
      <c r="P18" s="2"/>
      <c r="Q18" s="1" t="s">
        <v>120</v>
      </c>
      <c r="S18" s="2"/>
      <c r="T18" s="2" t="s">
        <v>120</v>
      </c>
    </row>
    <row r="19" spans="1:20" ht="12.75">
      <c r="A19" s="1">
        <v>29</v>
      </c>
      <c r="B19" s="1" t="s">
        <v>11</v>
      </c>
      <c r="C19" s="1" t="s">
        <v>294</v>
      </c>
      <c r="D19" s="1" t="s">
        <v>443</v>
      </c>
      <c r="E19" s="1" t="s">
        <v>0</v>
      </c>
      <c r="J19" s="1">
        <f t="shared" si="0"/>
        <v>0</v>
      </c>
      <c r="M19" s="1" t="s">
        <v>120</v>
      </c>
      <c r="N19" s="1" t="s">
        <v>120</v>
      </c>
      <c r="S19" s="2"/>
      <c r="T19" s="2" t="s">
        <v>120</v>
      </c>
    </row>
    <row r="20" spans="1:32" ht="12.75">
      <c r="A20" s="1">
        <v>39</v>
      </c>
      <c r="C20" s="1" t="s">
        <v>322</v>
      </c>
      <c r="D20" s="1" t="s">
        <v>256</v>
      </c>
      <c r="E20" s="1" t="s">
        <v>0</v>
      </c>
      <c r="J20" s="1">
        <f t="shared" si="0"/>
        <v>0</v>
      </c>
      <c r="M20" s="1" t="s">
        <v>120</v>
      </c>
      <c r="T20" s="1" t="s">
        <v>120</v>
      </c>
      <c r="V20" s="1">
        <v>39</v>
      </c>
      <c r="W20" s="1">
        <v>39</v>
      </c>
      <c r="X20" s="1">
        <v>39</v>
      </c>
      <c r="Y20" s="1">
        <v>39</v>
      </c>
      <c r="Z20" s="1">
        <v>39</v>
      </c>
      <c r="AB20" s="3"/>
      <c r="AD20">
        <v>39</v>
      </c>
      <c r="AF20" s="1">
        <v>39</v>
      </c>
    </row>
    <row r="21" spans="1:14" ht="12.75">
      <c r="A21" s="1">
        <v>41</v>
      </c>
      <c r="B21" s="1" t="s">
        <v>54</v>
      </c>
      <c r="C21" s="1" t="s">
        <v>331</v>
      </c>
      <c r="D21" s="1" t="s">
        <v>332</v>
      </c>
      <c r="E21" s="1" t="s">
        <v>0</v>
      </c>
      <c r="I21" s="1" t="s">
        <v>296</v>
      </c>
      <c r="J21" s="1">
        <f t="shared" si="0"/>
        <v>1</v>
      </c>
      <c r="M21" s="1" t="s">
        <v>120</v>
      </c>
      <c r="N21" s="1" t="s">
        <v>120</v>
      </c>
    </row>
    <row r="22" spans="1:40" ht="12.75">
      <c r="A22" s="1">
        <v>50</v>
      </c>
      <c r="C22" s="1" t="s">
        <v>359</v>
      </c>
      <c r="D22" s="1" t="s">
        <v>442</v>
      </c>
      <c r="E22" s="1" t="s">
        <v>0</v>
      </c>
      <c r="H22" s="1" t="s">
        <v>379</v>
      </c>
      <c r="J22" s="1">
        <f t="shared" si="0"/>
        <v>1</v>
      </c>
      <c r="M22" s="1" t="s">
        <v>120</v>
      </c>
      <c r="T22" s="1" t="s">
        <v>120</v>
      </c>
      <c r="V22" s="1">
        <v>50</v>
      </c>
      <c r="W22" s="1">
        <v>50</v>
      </c>
      <c r="Y22" s="1">
        <v>50</v>
      </c>
      <c r="AB22" s="1">
        <v>50</v>
      </c>
      <c r="AC22" s="3"/>
      <c r="AE22" s="3"/>
      <c r="AH22" s="3"/>
      <c r="AI22" s="3"/>
      <c r="AN22" s="1">
        <v>50</v>
      </c>
    </row>
    <row r="23" spans="1:30" s="61" customFormat="1" ht="12.75">
      <c r="A23" s="61">
        <v>51</v>
      </c>
      <c r="C23" s="61" t="s">
        <v>363</v>
      </c>
      <c r="D23" s="61" t="s">
        <v>442</v>
      </c>
      <c r="E23" s="1" t="s">
        <v>0</v>
      </c>
      <c r="H23" s="61" t="s">
        <v>379</v>
      </c>
      <c r="I23" s="61" t="s">
        <v>296</v>
      </c>
      <c r="J23" s="61">
        <f t="shared" si="0"/>
        <v>2</v>
      </c>
      <c r="U23" s="63"/>
      <c r="V23" s="61">
        <v>51</v>
      </c>
      <c r="W23" s="61">
        <v>51</v>
      </c>
      <c r="AB23" s="61">
        <v>51</v>
      </c>
      <c r="AD23" s="63"/>
    </row>
    <row r="24" spans="1:30" ht="12.75">
      <c r="A24" s="1">
        <v>3</v>
      </c>
      <c r="B24" s="1" t="s">
        <v>12</v>
      </c>
      <c r="C24" s="1" t="s">
        <v>345</v>
      </c>
      <c r="D24" s="1" t="s">
        <v>443</v>
      </c>
      <c r="E24" s="1" t="s">
        <v>472</v>
      </c>
      <c r="J24" s="1">
        <f t="shared" si="0"/>
        <v>0</v>
      </c>
      <c r="M24" s="1" t="s">
        <v>120</v>
      </c>
      <c r="N24" s="1" t="s">
        <v>120</v>
      </c>
      <c r="P24" s="2"/>
      <c r="Q24" s="2"/>
      <c r="AD24" s="1"/>
    </row>
    <row r="25" spans="1:31" ht="12.75">
      <c r="A25" s="1">
        <v>4</v>
      </c>
      <c r="C25" s="1" t="s">
        <v>347</v>
      </c>
      <c r="D25" s="1" t="s">
        <v>442</v>
      </c>
      <c r="E25" s="1" t="s">
        <v>472</v>
      </c>
      <c r="H25" s="2"/>
      <c r="J25" s="1">
        <f t="shared" si="0"/>
        <v>0</v>
      </c>
      <c r="M25" s="1" t="s">
        <v>120</v>
      </c>
      <c r="N25" s="1" t="s">
        <v>120</v>
      </c>
      <c r="P25" s="2"/>
      <c r="Q25" s="2"/>
      <c r="S25" s="2"/>
      <c r="T25" s="2"/>
      <c r="V25" s="1">
        <v>4</v>
      </c>
      <c r="W25" s="1">
        <v>4</v>
      </c>
      <c r="AB25" s="1">
        <v>4</v>
      </c>
      <c r="AC25" s="1">
        <v>4</v>
      </c>
      <c r="AE25" s="1">
        <v>4</v>
      </c>
    </row>
    <row r="26" spans="1:43" ht="12.75">
      <c r="A26" s="1">
        <v>6</v>
      </c>
      <c r="C26" s="1" t="s">
        <v>18</v>
      </c>
      <c r="D26" s="1" t="s">
        <v>443</v>
      </c>
      <c r="E26" s="1" t="s">
        <v>472</v>
      </c>
      <c r="F26" s="2" t="s">
        <v>378</v>
      </c>
      <c r="G26" s="1" t="s">
        <v>53</v>
      </c>
      <c r="H26" s="1" t="s">
        <v>379</v>
      </c>
      <c r="J26" s="1">
        <f t="shared" si="0"/>
        <v>3</v>
      </c>
      <c r="L26" s="1" t="s">
        <v>120</v>
      </c>
      <c r="M26" s="1" t="s">
        <v>120</v>
      </c>
      <c r="O26" s="1" t="s">
        <v>120</v>
      </c>
      <c r="P26" s="2" t="s">
        <v>120</v>
      </c>
      <c r="Q26" s="2" t="s">
        <v>120</v>
      </c>
      <c r="S26" s="2"/>
      <c r="T26" s="2" t="s">
        <v>120</v>
      </c>
      <c r="V26" s="1">
        <v>6</v>
      </c>
      <c r="W26" s="1">
        <v>6</v>
      </c>
      <c r="X26" s="1">
        <v>6</v>
      </c>
      <c r="Y26" s="1">
        <v>6</v>
      </c>
      <c r="Z26" s="1">
        <v>6</v>
      </c>
      <c r="AA26" s="1">
        <v>6</v>
      </c>
      <c r="AB26" s="1">
        <v>6</v>
      </c>
      <c r="AC26" s="1">
        <v>6</v>
      </c>
      <c r="AH26" s="1">
        <v>6</v>
      </c>
      <c r="AI26" s="1">
        <v>6</v>
      </c>
      <c r="AJ26" s="1">
        <v>6</v>
      </c>
      <c r="AQ26" s="1">
        <v>6</v>
      </c>
    </row>
    <row r="27" spans="1:30" ht="12.75">
      <c r="A27" s="1">
        <v>9</v>
      </c>
      <c r="B27" s="1" t="s">
        <v>12</v>
      </c>
      <c r="C27" s="1" t="s">
        <v>450</v>
      </c>
      <c r="D27" s="1" t="s">
        <v>443</v>
      </c>
      <c r="E27" s="1" t="s">
        <v>560</v>
      </c>
      <c r="G27" s="2"/>
      <c r="I27" s="2"/>
      <c r="J27" s="1">
        <f>COUNTA(F27:I27)</f>
        <v>0</v>
      </c>
      <c r="K27" s="1" t="s">
        <v>120</v>
      </c>
      <c r="L27" s="1" t="s">
        <v>120</v>
      </c>
      <c r="M27" s="1" t="s">
        <v>120</v>
      </c>
      <c r="N27" s="1" t="s">
        <v>120</v>
      </c>
      <c r="P27" s="2"/>
      <c r="Q27" s="2" t="s">
        <v>120</v>
      </c>
      <c r="S27" s="2"/>
      <c r="T27" s="2"/>
      <c r="AD27" s="1"/>
    </row>
    <row r="28" spans="1:20" ht="12.75">
      <c r="A28" s="1">
        <v>35</v>
      </c>
      <c r="B28" s="1" t="s">
        <v>12</v>
      </c>
      <c r="C28" s="1" t="s">
        <v>312</v>
      </c>
      <c r="D28" s="1" t="s">
        <v>256</v>
      </c>
      <c r="E28" s="1" t="s">
        <v>472</v>
      </c>
      <c r="J28" s="1">
        <f t="shared" si="0"/>
        <v>0</v>
      </c>
      <c r="M28" s="1" t="s">
        <v>120</v>
      </c>
      <c r="N28" s="1" t="s">
        <v>120</v>
      </c>
      <c r="S28" s="2"/>
      <c r="T28" s="2" t="s">
        <v>120</v>
      </c>
    </row>
    <row r="29" spans="1:61" ht="12.75">
      <c r="A29" s="1">
        <v>37</v>
      </c>
      <c r="C29" s="1" t="s">
        <v>314</v>
      </c>
      <c r="D29" s="1" t="s">
        <v>315</v>
      </c>
      <c r="E29" s="1" t="s">
        <v>472</v>
      </c>
      <c r="J29" s="1">
        <f t="shared" si="0"/>
        <v>0</v>
      </c>
      <c r="M29" s="1" t="s">
        <v>120</v>
      </c>
      <c r="T29" s="1" t="s">
        <v>120</v>
      </c>
      <c r="V29"/>
      <c r="W29"/>
      <c r="X29"/>
      <c r="Y29"/>
      <c r="Z29"/>
      <c r="AA29"/>
      <c r="AB29"/>
      <c r="AC29"/>
      <c r="AD29">
        <v>37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48" s="61" customFormat="1" ht="12.75">
      <c r="A30" s="61">
        <v>60</v>
      </c>
      <c r="C30" s="61" t="s">
        <v>375</v>
      </c>
      <c r="D30" s="61" t="s">
        <v>443</v>
      </c>
      <c r="E30" s="61" t="s">
        <v>472</v>
      </c>
      <c r="H30" s="61" t="s">
        <v>379</v>
      </c>
      <c r="J30" s="61">
        <f t="shared" si="0"/>
        <v>1</v>
      </c>
      <c r="M30" s="61" t="s">
        <v>120</v>
      </c>
      <c r="Q30" s="61" t="s">
        <v>120</v>
      </c>
      <c r="T30" s="61" t="s">
        <v>120</v>
      </c>
      <c r="U30" s="63"/>
      <c r="V30" s="61">
        <v>60</v>
      </c>
      <c r="W30" s="61">
        <v>60</v>
      </c>
      <c r="X30" s="61">
        <v>60</v>
      </c>
      <c r="Y30" s="61">
        <v>60</v>
      </c>
      <c r="Z30" s="61">
        <v>60</v>
      </c>
      <c r="AA30" s="61">
        <v>60</v>
      </c>
      <c r="AB30" s="61">
        <v>60</v>
      </c>
      <c r="AC30" s="61">
        <v>60</v>
      </c>
      <c r="AD30" s="63"/>
      <c r="AN30" s="61">
        <v>60</v>
      </c>
      <c r="AO30" s="61">
        <v>60</v>
      </c>
      <c r="AR30" s="61">
        <v>60</v>
      </c>
      <c r="AV30" s="61">
        <v>60</v>
      </c>
    </row>
    <row r="31" spans="1:38" s="61" customFormat="1" ht="12.75">
      <c r="A31" s="61">
        <v>61</v>
      </c>
      <c r="C31" s="61" t="s">
        <v>376</v>
      </c>
      <c r="D31" s="61" t="s">
        <v>443</v>
      </c>
      <c r="E31" s="61" t="s">
        <v>472</v>
      </c>
      <c r="H31" s="61" t="s">
        <v>379</v>
      </c>
      <c r="J31" s="61">
        <f t="shared" si="0"/>
        <v>1</v>
      </c>
      <c r="M31" s="61" t="s">
        <v>120</v>
      </c>
      <c r="Q31" s="61" t="s">
        <v>120</v>
      </c>
      <c r="T31" s="61" t="s">
        <v>120</v>
      </c>
      <c r="V31" s="61">
        <v>61</v>
      </c>
      <c r="W31" s="61">
        <v>61</v>
      </c>
      <c r="X31" s="61">
        <v>61</v>
      </c>
      <c r="Y31" s="61">
        <v>61</v>
      </c>
      <c r="Z31" s="61">
        <v>61</v>
      </c>
      <c r="AA31" s="61">
        <v>61</v>
      </c>
      <c r="AB31" s="61">
        <v>61</v>
      </c>
      <c r="AC31" s="61">
        <v>61</v>
      </c>
      <c r="AG31" s="61">
        <v>61</v>
      </c>
      <c r="AL31" s="61">
        <v>61</v>
      </c>
    </row>
    <row r="32" spans="1:58" s="3" customFormat="1" ht="12.75">
      <c r="A32" s="1">
        <v>2</v>
      </c>
      <c r="B32" s="1" t="s">
        <v>13</v>
      </c>
      <c r="C32" s="1" t="s">
        <v>118</v>
      </c>
      <c r="D32" s="1" t="s">
        <v>443</v>
      </c>
      <c r="E32" s="1" t="s">
        <v>385</v>
      </c>
      <c r="F32" s="1"/>
      <c r="G32" s="1"/>
      <c r="J32" s="61">
        <f t="shared" si="0"/>
        <v>0</v>
      </c>
      <c r="K32" s="1"/>
      <c r="L32" s="1"/>
      <c r="M32" s="1" t="s">
        <v>120</v>
      </c>
      <c r="N32" s="1" t="s">
        <v>120</v>
      </c>
      <c r="O32" s="1"/>
      <c r="P32" s="2"/>
      <c r="Q32" s="2"/>
      <c r="R32" s="1"/>
      <c r="S32" s="1"/>
      <c r="T32" s="1"/>
      <c r="V32" s="1"/>
      <c r="W32" s="1"/>
      <c r="X32" s="1"/>
      <c r="Y32" s="1"/>
      <c r="Z32" s="1"/>
      <c r="AA32" s="1"/>
      <c r="AB32" s="1"/>
      <c r="AC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20" ht="12.75">
      <c r="A33" s="1">
        <v>10</v>
      </c>
      <c r="B33" s="1" t="s">
        <v>11</v>
      </c>
      <c r="C33" s="1" t="s">
        <v>183</v>
      </c>
      <c r="D33" s="1" t="s">
        <v>443</v>
      </c>
      <c r="E33" s="1" t="s">
        <v>385</v>
      </c>
      <c r="F33" s="2"/>
      <c r="G33" s="2"/>
      <c r="J33" s="1">
        <f t="shared" si="0"/>
        <v>0</v>
      </c>
      <c r="K33" s="1" t="s">
        <v>120</v>
      </c>
      <c r="M33" s="1" t="s">
        <v>120</v>
      </c>
      <c r="N33" s="1" t="s">
        <v>120</v>
      </c>
      <c r="P33" s="2"/>
      <c r="Q33" s="2"/>
      <c r="S33" s="2"/>
      <c r="T33" s="2"/>
    </row>
    <row r="34" spans="1:30" ht="12.75">
      <c r="A34" s="1">
        <v>11</v>
      </c>
      <c r="B34" s="1" t="s">
        <v>14</v>
      </c>
      <c r="C34" s="1" t="s">
        <v>561</v>
      </c>
      <c r="D34" s="1" t="s">
        <v>443</v>
      </c>
      <c r="E34" s="1" t="s">
        <v>385</v>
      </c>
      <c r="F34" s="2"/>
      <c r="J34" s="1">
        <f t="shared" si="0"/>
        <v>0</v>
      </c>
      <c r="K34" s="1" t="s">
        <v>120</v>
      </c>
      <c r="L34" s="1" t="s">
        <v>120</v>
      </c>
      <c r="M34" s="1" t="s">
        <v>120</v>
      </c>
      <c r="N34" s="1" t="s">
        <v>120</v>
      </c>
      <c r="P34" s="2" t="s">
        <v>120</v>
      </c>
      <c r="Q34" s="1" t="s">
        <v>120</v>
      </c>
      <c r="S34" s="2"/>
      <c r="T34" s="2" t="s">
        <v>120</v>
      </c>
      <c r="AD34" s="1"/>
    </row>
    <row r="35" spans="1:28" ht="12.75">
      <c r="A35" s="1">
        <v>13</v>
      </c>
      <c r="C35" s="1" t="s">
        <v>188</v>
      </c>
      <c r="D35" s="1" t="s">
        <v>254</v>
      </c>
      <c r="E35" s="1" t="s">
        <v>385</v>
      </c>
      <c r="G35" s="2"/>
      <c r="H35" s="1" t="s">
        <v>379</v>
      </c>
      <c r="I35" s="1" t="s">
        <v>296</v>
      </c>
      <c r="J35" s="1">
        <f aca="true" t="shared" si="1" ref="J35:J61">COUNTA(F35:I35)</f>
        <v>2</v>
      </c>
      <c r="P35" s="2"/>
      <c r="Q35" s="1" t="s">
        <v>120</v>
      </c>
      <c r="S35" s="2"/>
      <c r="T35" s="1" t="s">
        <v>120</v>
      </c>
      <c r="Z35" s="1">
        <v>13</v>
      </c>
      <c r="AB35" s="1">
        <v>13</v>
      </c>
    </row>
    <row r="36" spans="1:31" ht="12.75">
      <c r="A36" s="1">
        <v>14</v>
      </c>
      <c r="C36" s="1" t="s">
        <v>50</v>
      </c>
      <c r="D36" s="1" t="s">
        <v>254</v>
      </c>
      <c r="E36" s="1" t="s">
        <v>385</v>
      </c>
      <c r="G36" s="2"/>
      <c r="H36" s="1" t="s">
        <v>379</v>
      </c>
      <c r="I36" s="1" t="s">
        <v>296</v>
      </c>
      <c r="J36" s="1">
        <f t="shared" si="1"/>
        <v>2</v>
      </c>
      <c r="M36" s="1" t="s">
        <v>120</v>
      </c>
      <c r="N36" s="1" t="s">
        <v>120</v>
      </c>
      <c r="P36" s="2"/>
      <c r="Q36" s="2"/>
      <c r="S36" s="2"/>
      <c r="T36" s="2"/>
      <c r="AC36" s="1">
        <v>14</v>
      </c>
      <c r="AD36" s="1"/>
      <c r="AE36" s="1">
        <v>14</v>
      </c>
    </row>
    <row r="37" spans="1:20" ht="12.75">
      <c r="A37" s="1">
        <v>16</v>
      </c>
      <c r="B37" s="1" t="s">
        <v>54</v>
      </c>
      <c r="C37" s="1" t="s">
        <v>191</v>
      </c>
      <c r="D37" s="1" t="s">
        <v>443</v>
      </c>
      <c r="E37" s="1" t="s">
        <v>385</v>
      </c>
      <c r="F37" s="2"/>
      <c r="G37" s="2"/>
      <c r="H37" s="2"/>
      <c r="I37" s="2"/>
      <c r="J37" s="1">
        <f t="shared" si="1"/>
        <v>0</v>
      </c>
      <c r="P37" s="2"/>
      <c r="Q37" s="2"/>
      <c r="S37" s="2"/>
      <c r="T37" s="2"/>
    </row>
    <row r="38" spans="1:53" ht="12.75">
      <c r="A38" s="1">
        <v>18</v>
      </c>
      <c r="B38" s="1" t="s">
        <v>566</v>
      </c>
      <c r="C38" s="1" t="s">
        <v>193</v>
      </c>
      <c r="D38" s="1" t="s">
        <v>443</v>
      </c>
      <c r="E38" s="1" t="s">
        <v>565</v>
      </c>
      <c r="F38" s="2"/>
      <c r="G38" s="2"/>
      <c r="H38" s="1" t="s">
        <v>379</v>
      </c>
      <c r="I38" s="2"/>
      <c r="J38" s="1">
        <f>COUNTA(F38:I38)</f>
        <v>1</v>
      </c>
      <c r="K38" s="1" t="s">
        <v>120</v>
      </c>
      <c r="L38" s="1" t="s">
        <v>120</v>
      </c>
      <c r="M38" s="1" t="s">
        <v>120</v>
      </c>
      <c r="O38" s="1" t="s">
        <v>120</v>
      </c>
      <c r="P38" s="2" t="s">
        <v>120</v>
      </c>
      <c r="Q38" s="2" t="s">
        <v>120</v>
      </c>
      <c r="S38" s="2"/>
      <c r="T38" s="2" t="s">
        <v>120</v>
      </c>
      <c r="V38" s="1">
        <v>18</v>
      </c>
      <c r="W38" s="1">
        <v>18</v>
      </c>
      <c r="X38" s="1">
        <v>18</v>
      </c>
      <c r="Y38" s="1">
        <v>18</v>
      </c>
      <c r="Z38" s="1">
        <v>18</v>
      </c>
      <c r="AB38" s="1">
        <v>18</v>
      </c>
      <c r="AC38" s="1">
        <v>18</v>
      </c>
      <c r="AX38" s="1">
        <v>18</v>
      </c>
      <c r="AZ38" s="1">
        <v>18</v>
      </c>
      <c r="BA38" s="1">
        <v>18</v>
      </c>
    </row>
    <row r="39" spans="1:58" s="3" customFormat="1" ht="12.75">
      <c r="A39" s="1">
        <v>17</v>
      </c>
      <c r="B39" s="1" t="s">
        <v>54</v>
      </c>
      <c r="C39" s="1" t="s">
        <v>192</v>
      </c>
      <c r="D39" s="1" t="s">
        <v>443</v>
      </c>
      <c r="E39" s="1" t="s">
        <v>385</v>
      </c>
      <c r="F39" s="2"/>
      <c r="G39" s="2"/>
      <c r="H39" s="2"/>
      <c r="I39" s="2"/>
      <c r="J39" s="1">
        <f t="shared" si="1"/>
        <v>0</v>
      </c>
      <c r="K39" s="1" t="s">
        <v>120</v>
      </c>
      <c r="L39" s="1" t="s">
        <v>120</v>
      </c>
      <c r="M39" s="1" t="s">
        <v>120</v>
      </c>
      <c r="N39" s="1"/>
      <c r="O39" s="1"/>
      <c r="P39" s="2" t="s">
        <v>120</v>
      </c>
      <c r="Q39" s="1" t="s">
        <v>120</v>
      </c>
      <c r="R39" s="1"/>
      <c r="S39" s="2"/>
      <c r="T39" s="2" t="s">
        <v>120</v>
      </c>
      <c r="V39" s="1"/>
      <c r="W39" s="1"/>
      <c r="X39" s="1"/>
      <c r="Y39" s="1"/>
      <c r="Z39" s="1"/>
      <c r="AA39" s="1"/>
      <c r="AB39" s="1">
        <v>17</v>
      </c>
      <c r="AC39" s="1">
        <v>17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20" ht="12.75">
      <c r="A40" s="1">
        <v>21</v>
      </c>
      <c r="B40" s="1" t="s">
        <v>62</v>
      </c>
      <c r="C40" s="1" t="s">
        <v>197</v>
      </c>
      <c r="D40" s="1" t="s">
        <v>443</v>
      </c>
      <c r="E40" s="1" t="s">
        <v>385</v>
      </c>
      <c r="G40" s="2"/>
      <c r="I40" s="2"/>
      <c r="J40" s="1">
        <f t="shared" si="1"/>
        <v>0</v>
      </c>
      <c r="P40" s="2"/>
      <c r="Q40" s="2"/>
      <c r="S40" s="2"/>
      <c r="T40" s="2"/>
    </row>
    <row r="41" spans="1:20" ht="12.75">
      <c r="A41" s="1">
        <v>33</v>
      </c>
      <c r="B41" s="1" t="s">
        <v>563</v>
      </c>
      <c r="C41" s="1" t="s">
        <v>308</v>
      </c>
      <c r="D41" s="1" t="s">
        <v>256</v>
      </c>
      <c r="E41" s="1" t="s">
        <v>385</v>
      </c>
      <c r="J41" s="1">
        <f>COUNTA(F41:I41)</f>
        <v>0</v>
      </c>
      <c r="M41" s="1" t="s">
        <v>120</v>
      </c>
      <c r="N41" s="1" t="s">
        <v>120</v>
      </c>
      <c r="S41" s="2"/>
      <c r="T41" s="2"/>
    </row>
    <row r="42" spans="1:20" ht="12.75">
      <c r="A42" s="1">
        <v>34</v>
      </c>
      <c r="C42" s="1" t="s">
        <v>310</v>
      </c>
      <c r="D42" s="1" t="s">
        <v>443</v>
      </c>
      <c r="E42" s="1" t="s">
        <v>385</v>
      </c>
      <c r="J42" s="1">
        <f t="shared" si="1"/>
        <v>0</v>
      </c>
      <c r="K42" s="1" t="s">
        <v>120</v>
      </c>
      <c r="M42" s="1" t="s">
        <v>120</v>
      </c>
      <c r="N42" s="1" t="s">
        <v>120</v>
      </c>
      <c r="Q42" s="1" t="s">
        <v>120</v>
      </c>
      <c r="S42" s="2"/>
      <c r="T42" s="2" t="s">
        <v>120</v>
      </c>
    </row>
    <row r="43" spans="1:30" s="73" customFormat="1" ht="12.75">
      <c r="A43" s="73">
        <v>45</v>
      </c>
      <c r="C43" s="73" t="s">
        <v>350</v>
      </c>
      <c r="D43" s="73" t="s">
        <v>351</v>
      </c>
      <c r="E43" s="73" t="s">
        <v>385</v>
      </c>
      <c r="F43" s="74"/>
      <c r="J43" s="73">
        <f t="shared" si="1"/>
        <v>0</v>
      </c>
      <c r="K43" s="73" t="s">
        <v>120</v>
      </c>
      <c r="L43" s="73" t="s">
        <v>120</v>
      </c>
      <c r="M43" s="73" t="s">
        <v>120</v>
      </c>
      <c r="O43" s="73" t="s">
        <v>120</v>
      </c>
      <c r="P43" s="73" t="s">
        <v>120</v>
      </c>
      <c r="Q43" s="73" t="s">
        <v>120</v>
      </c>
      <c r="T43" s="73" t="s">
        <v>120</v>
      </c>
      <c r="U43" s="75"/>
      <c r="AD43" s="75"/>
    </row>
    <row r="44" spans="1:20" s="3" customFormat="1" ht="12.75">
      <c r="A44" s="3">
        <v>46</v>
      </c>
      <c r="C44" s="3" t="s">
        <v>354</v>
      </c>
      <c r="D44" s="3" t="s">
        <v>443</v>
      </c>
      <c r="E44" s="1" t="s">
        <v>385</v>
      </c>
      <c r="H44" s="1"/>
      <c r="I44" s="1"/>
      <c r="J44" s="1">
        <f t="shared" si="1"/>
        <v>0</v>
      </c>
      <c r="K44" s="1"/>
      <c r="L44" s="1"/>
      <c r="M44" s="1"/>
      <c r="N44" s="1"/>
      <c r="O44" s="1"/>
      <c r="P44" s="3" t="s">
        <v>120</v>
      </c>
      <c r="R44" s="1"/>
      <c r="T44" s="3" t="s">
        <v>120</v>
      </c>
    </row>
    <row r="45" spans="1:58" ht="12.75">
      <c r="A45" s="3">
        <v>47</v>
      </c>
      <c r="B45" s="3"/>
      <c r="C45" s="3" t="s">
        <v>355</v>
      </c>
      <c r="D45" s="3" t="s">
        <v>443</v>
      </c>
      <c r="E45" s="1" t="s">
        <v>385</v>
      </c>
      <c r="F45" s="3"/>
      <c r="G45" s="3"/>
      <c r="J45" s="1">
        <f t="shared" si="1"/>
        <v>0</v>
      </c>
      <c r="P45" s="3"/>
      <c r="Q45" s="3"/>
      <c r="S45" s="3"/>
      <c r="T45" s="3" t="s">
        <v>120</v>
      </c>
      <c r="V45" s="3"/>
      <c r="W45" s="3"/>
      <c r="X45" s="3"/>
      <c r="Y45" s="3"/>
      <c r="Z45" s="3"/>
      <c r="AA45" s="3"/>
      <c r="AB45" s="3"/>
      <c r="AC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20" ht="12.75">
      <c r="A46" s="1">
        <v>59</v>
      </c>
      <c r="C46" s="1" t="s">
        <v>373</v>
      </c>
      <c r="D46" s="1" t="s">
        <v>443</v>
      </c>
      <c r="E46" s="1" t="s">
        <v>385</v>
      </c>
      <c r="F46" s="2"/>
      <c r="J46" s="1">
        <f t="shared" si="1"/>
        <v>0</v>
      </c>
      <c r="K46" s="1" t="s">
        <v>120</v>
      </c>
      <c r="L46" s="1" t="s">
        <v>120</v>
      </c>
      <c r="M46" s="1" t="s">
        <v>120</v>
      </c>
      <c r="N46" s="1" t="s">
        <v>120</v>
      </c>
      <c r="O46" s="1" t="s">
        <v>120</v>
      </c>
      <c r="P46" s="1" t="s">
        <v>120</v>
      </c>
      <c r="Q46" s="1" t="s">
        <v>120</v>
      </c>
      <c r="T46" s="1" t="s">
        <v>120</v>
      </c>
    </row>
    <row r="47" spans="1:58" s="3" customFormat="1" ht="12.75">
      <c r="A47" s="1">
        <v>7</v>
      </c>
      <c r="B47" s="76" t="s">
        <v>564</v>
      </c>
      <c r="C47" s="1" t="s">
        <v>180</v>
      </c>
      <c r="D47" s="1" t="s">
        <v>443</v>
      </c>
      <c r="E47" s="1" t="s">
        <v>446</v>
      </c>
      <c r="F47" s="1"/>
      <c r="G47" s="2"/>
      <c r="H47" s="1"/>
      <c r="I47" s="1"/>
      <c r="J47" s="1">
        <f t="shared" si="1"/>
        <v>0</v>
      </c>
      <c r="K47" s="1" t="s">
        <v>120</v>
      </c>
      <c r="L47" s="1" t="s">
        <v>120</v>
      </c>
      <c r="M47" s="1" t="s">
        <v>120</v>
      </c>
      <c r="N47" s="1" t="s">
        <v>120</v>
      </c>
      <c r="O47" s="1"/>
      <c r="P47" s="2"/>
      <c r="Q47" s="1" t="s">
        <v>120</v>
      </c>
      <c r="R47" s="1"/>
      <c r="S47" s="1"/>
      <c r="T47" s="1" t="s">
        <v>120</v>
      </c>
      <c r="V47" s="1"/>
      <c r="W47" s="1"/>
      <c r="X47" s="1"/>
      <c r="Y47" s="1"/>
      <c r="Z47" s="1"/>
      <c r="AA47" s="1"/>
      <c r="AB47" s="1"/>
      <c r="AC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s="3" customFormat="1" ht="12.75">
      <c r="A48" s="1">
        <v>8</v>
      </c>
      <c r="B48" s="1"/>
      <c r="C48" s="1" t="s">
        <v>181</v>
      </c>
      <c r="D48" s="1" t="s">
        <v>442</v>
      </c>
      <c r="E48" s="1" t="s">
        <v>446</v>
      </c>
      <c r="F48" s="1"/>
      <c r="G48" s="2"/>
      <c r="H48" s="1" t="s">
        <v>379</v>
      </c>
      <c r="I48" s="1" t="s">
        <v>296</v>
      </c>
      <c r="J48" s="1">
        <f t="shared" si="1"/>
        <v>2</v>
      </c>
      <c r="K48" s="1"/>
      <c r="L48" s="1"/>
      <c r="M48" s="1" t="s">
        <v>120</v>
      </c>
      <c r="N48" s="1" t="s">
        <v>120</v>
      </c>
      <c r="O48" s="1"/>
      <c r="P48" s="2"/>
      <c r="Q48" s="2"/>
      <c r="R48" s="1"/>
      <c r="S48" s="1"/>
      <c r="T48" s="1" t="s">
        <v>120</v>
      </c>
      <c r="V48" s="1">
        <v>8</v>
      </c>
      <c r="W48" s="1">
        <v>8</v>
      </c>
      <c r="X48" s="1"/>
      <c r="Y48" s="1">
        <v>8</v>
      </c>
      <c r="Z48" s="1">
        <v>8</v>
      </c>
      <c r="AA48" s="1"/>
      <c r="AB48" s="1">
        <v>8</v>
      </c>
      <c r="AC48" s="1">
        <v>8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3" customFormat="1" ht="12.75">
      <c r="A49" s="1">
        <v>12</v>
      </c>
      <c r="B49" s="1"/>
      <c r="C49" s="1" t="s">
        <v>187</v>
      </c>
      <c r="D49" s="1" t="s">
        <v>443</v>
      </c>
      <c r="E49" s="1" t="s">
        <v>446</v>
      </c>
      <c r="F49" s="1"/>
      <c r="G49" s="2"/>
      <c r="H49" s="2"/>
      <c r="I49" s="1"/>
      <c r="J49" s="1">
        <f t="shared" si="1"/>
        <v>0</v>
      </c>
      <c r="K49" s="1"/>
      <c r="L49" s="1"/>
      <c r="M49" s="1" t="s">
        <v>120</v>
      </c>
      <c r="N49" s="1" t="s">
        <v>120</v>
      </c>
      <c r="O49" s="1"/>
      <c r="P49" s="2"/>
      <c r="Q49" s="2"/>
      <c r="R49" s="1"/>
      <c r="S49" s="2"/>
      <c r="T49" s="1" t="s">
        <v>120</v>
      </c>
      <c r="V49" s="1"/>
      <c r="W49" s="1"/>
      <c r="X49" s="1"/>
      <c r="Y49" s="1"/>
      <c r="Z49" s="1">
        <v>12</v>
      </c>
      <c r="AA49" s="1"/>
      <c r="AB49" s="1"/>
      <c r="AC49" s="1">
        <v>12</v>
      </c>
      <c r="AE49" s="1"/>
      <c r="AF49" s="1"/>
      <c r="AG49" s="1"/>
      <c r="AH49" s="1"/>
      <c r="AI49" s="1"/>
      <c r="AJ49" s="1"/>
      <c r="AK49" s="1"/>
      <c r="AL49" s="1"/>
      <c r="AM49" s="1">
        <v>12</v>
      </c>
      <c r="AN49" s="1"/>
      <c r="AO49" s="1"/>
      <c r="AQ49" s="1"/>
      <c r="AR49" s="1"/>
      <c r="AS49" s="1">
        <v>12</v>
      </c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41" ht="12.75">
      <c r="A50" s="1">
        <v>22</v>
      </c>
      <c r="C50" s="1" t="s">
        <v>198</v>
      </c>
      <c r="D50" s="1" t="s">
        <v>442</v>
      </c>
      <c r="E50" s="1" t="s">
        <v>446</v>
      </c>
      <c r="G50" s="2"/>
      <c r="H50" s="1" t="s">
        <v>379</v>
      </c>
      <c r="I50" s="1" t="s">
        <v>296</v>
      </c>
      <c r="J50" s="1">
        <f t="shared" si="1"/>
        <v>2</v>
      </c>
      <c r="P50" s="2"/>
      <c r="Q50" s="2"/>
      <c r="S50" s="2"/>
      <c r="T50" s="2"/>
      <c r="V50" s="1">
        <v>22</v>
      </c>
      <c r="W50" s="1">
        <v>22</v>
      </c>
      <c r="Z50" s="1">
        <v>22</v>
      </c>
      <c r="AB50" s="1">
        <v>22</v>
      </c>
      <c r="AN50" s="1">
        <v>22</v>
      </c>
      <c r="AO50" s="1">
        <v>22</v>
      </c>
    </row>
    <row r="51" spans="1:58" s="3" customFormat="1" ht="12.75">
      <c r="A51" s="1">
        <v>26</v>
      </c>
      <c r="B51" s="1" t="s">
        <v>567</v>
      </c>
      <c r="C51" s="1" t="s">
        <v>202</v>
      </c>
      <c r="D51" s="1" t="s">
        <v>443</v>
      </c>
      <c r="E51" s="1" t="s">
        <v>446</v>
      </c>
      <c r="F51" s="1"/>
      <c r="G51" s="2"/>
      <c r="H51" s="1" t="s">
        <v>379</v>
      </c>
      <c r="I51" s="2"/>
      <c r="J51" s="1">
        <f t="shared" si="1"/>
        <v>1</v>
      </c>
      <c r="K51" s="1" t="s">
        <v>120</v>
      </c>
      <c r="L51" s="1" t="s">
        <v>120</v>
      </c>
      <c r="M51" s="1" t="s">
        <v>120</v>
      </c>
      <c r="N51" s="1" t="s">
        <v>120</v>
      </c>
      <c r="O51" s="1" t="s">
        <v>120</v>
      </c>
      <c r="P51" s="1" t="s">
        <v>120</v>
      </c>
      <c r="Q51" s="1" t="s">
        <v>120</v>
      </c>
      <c r="R51" s="1"/>
      <c r="S51" s="2"/>
      <c r="T51" s="2"/>
      <c r="V51" s="1">
        <v>26</v>
      </c>
      <c r="W51" s="1">
        <v>26</v>
      </c>
      <c r="X51" s="1"/>
      <c r="Y51" s="1">
        <v>26</v>
      </c>
      <c r="Z51" s="1">
        <v>26</v>
      </c>
      <c r="AA51" s="1"/>
      <c r="AB51" s="1">
        <v>26</v>
      </c>
      <c r="AC51" s="1">
        <v>26</v>
      </c>
      <c r="AD51" s="3">
        <v>26</v>
      </c>
      <c r="AE51" s="1">
        <v>26</v>
      </c>
      <c r="AF51" s="1"/>
      <c r="AG51" s="1">
        <v>26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>
        <v>26</v>
      </c>
      <c r="AV51" s="1"/>
      <c r="AW51" s="1"/>
      <c r="AX51" s="1"/>
      <c r="AY51" s="1"/>
      <c r="AZ51" s="1"/>
      <c r="BA51" s="1"/>
      <c r="BB51" s="1">
        <v>26</v>
      </c>
      <c r="BC51" s="1"/>
      <c r="BD51" s="1"/>
      <c r="BE51" s="1"/>
      <c r="BF51" s="1"/>
    </row>
    <row r="52" spans="1:43" ht="12.75">
      <c r="A52" s="1">
        <v>27</v>
      </c>
      <c r="B52" s="1" t="s">
        <v>568</v>
      </c>
      <c r="C52" s="1" t="s">
        <v>205</v>
      </c>
      <c r="D52" s="1" t="s">
        <v>443</v>
      </c>
      <c r="E52" s="1" t="s">
        <v>446</v>
      </c>
      <c r="G52" s="2"/>
      <c r="H52" s="1" t="s">
        <v>379</v>
      </c>
      <c r="I52" s="2"/>
      <c r="J52" s="1">
        <f t="shared" si="1"/>
        <v>1</v>
      </c>
      <c r="P52" s="2" t="s">
        <v>120</v>
      </c>
      <c r="Q52" s="2"/>
      <c r="S52" s="2"/>
      <c r="T52" s="2"/>
      <c r="V52" s="1">
        <v>27</v>
      </c>
      <c r="W52" s="1">
        <v>27</v>
      </c>
      <c r="X52" s="1">
        <v>27</v>
      </c>
      <c r="Y52" s="1">
        <v>27</v>
      </c>
      <c r="Z52" s="1">
        <v>27</v>
      </c>
      <c r="AB52" s="1">
        <v>27</v>
      </c>
      <c r="AC52" s="1">
        <v>27</v>
      </c>
      <c r="AH52" s="1">
        <v>27</v>
      </c>
      <c r="AI52" s="1">
        <v>27</v>
      </c>
      <c r="AN52" s="1">
        <v>27</v>
      </c>
      <c r="AO52" s="1">
        <v>27</v>
      </c>
      <c r="AQ52" s="1">
        <v>27</v>
      </c>
    </row>
    <row r="53" spans="1:29" ht="12.75">
      <c r="A53" s="1">
        <v>28</v>
      </c>
      <c r="C53" s="1" t="s">
        <v>243</v>
      </c>
      <c r="D53" s="1" t="s">
        <v>443</v>
      </c>
      <c r="E53" s="1" t="s">
        <v>446</v>
      </c>
      <c r="G53" s="2"/>
      <c r="H53" s="1" t="s">
        <v>379</v>
      </c>
      <c r="I53" s="1" t="s">
        <v>296</v>
      </c>
      <c r="J53" s="1">
        <f t="shared" si="1"/>
        <v>2</v>
      </c>
      <c r="P53" s="2"/>
      <c r="Q53" s="2"/>
      <c r="S53" s="2"/>
      <c r="T53" s="2"/>
      <c r="V53" s="1">
        <v>28</v>
      </c>
      <c r="W53" s="1">
        <v>28</v>
      </c>
      <c r="Z53" s="1">
        <v>28</v>
      </c>
      <c r="AC53" s="1">
        <v>28</v>
      </c>
    </row>
    <row r="54" spans="1:20" ht="12.75">
      <c r="A54" s="1">
        <v>36</v>
      </c>
      <c r="B54" s="1" t="s">
        <v>54</v>
      </c>
      <c r="C54" s="1" t="s">
        <v>313</v>
      </c>
      <c r="D54" s="1" t="s">
        <v>442</v>
      </c>
      <c r="E54" s="1" t="s">
        <v>446</v>
      </c>
      <c r="J54" s="1">
        <f t="shared" si="1"/>
        <v>0</v>
      </c>
      <c r="K54" s="1" t="s">
        <v>120</v>
      </c>
      <c r="M54" s="1" t="s">
        <v>120</v>
      </c>
      <c r="N54" s="1" t="s">
        <v>120</v>
      </c>
      <c r="T54" s="1" t="s">
        <v>120</v>
      </c>
    </row>
    <row r="55" spans="1:20" s="73" customFormat="1" ht="12.75">
      <c r="A55" s="73">
        <v>38</v>
      </c>
      <c r="B55" s="73" t="s">
        <v>77</v>
      </c>
      <c r="C55" s="73" t="s">
        <v>318</v>
      </c>
      <c r="D55" s="73" t="s">
        <v>256</v>
      </c>
      <c r="E55" s="73" t="s">
        <v>446</v>
      </c>
      <c r="F55" s="75"/>
      <c r="J55" s="73">
        <f t="shared" si="1"/>
        <v>0</v>
      </c>
      <c r="K55" s="73" t="s">
        <v>120</v>
      </c>
      <c r="L55" s="73" t="s">
        <v>120</v>
      </c>
      <c r="M55" s="73" t="s">
        <v>120</v>
      </c>
      <c r="P55" s="73" t="s">
        <v>120</v>
      </c>
      <c r="T55" s="73" t="s">
        <v>120</v>
      </c>
    </row>
    <row r="56" spans="1:20" ht="12.75">
      <c r="A56" s="1">
        <v>40</v>
      </c>
      <c r="B56" s="1" t="s">
        <v>569</v>
      </c>
      <c r="C56" s="1" t="s">
        <v>324</v>
      </c>
      <c r="D56" s="1" t="s">
        <v>443</v>
      </c>
      <c r="E56" s="1" t="s">
        <v>446</v>
      </c>
      <c r="F56" s="61"/>
      <c r="J56" s="1">
        <f t="shared" si="1"/>
        <v>0</v>
      </c>
      <c r="K56" s="1" t="s">
        <v>120</v>
      </c>
      <c r="L56" s="1" t="s">
        <v>120</v>
      </c>
      <c r="M56" s="1" t="s">
        <v>120</v>
      </c>
      <c r="O56" s="1" t="s">
        <v>120</v>
      </c>
      <c r="P56" s="1" t="s">
        <v>120</v>
      </c>
      <c r="Q56" s="1" t="s">
        <v>120</v>
      </c>
      <c r="T56" s="1" t="s">
        <v>78</v>
      </c>
    </row>
    <row r="57" spans="1:30" s="73" customFormat="1" ht="12.75">
      <c r="A57" s="73">
        <v>42</v>
      </c>
      <c r="B57" s="73" t="s">
        <v>570</v>
      </c>
      <c r="C57" s="73" t="s">
        <v>551</v>
      </c>
      <c r="D57" s="73" t="s">
        <v>443</v>
      </c>
      <c r="E57" s="73" t="s">
        <v>446</v>
      </c>
      <c r="J57" s="73">
        <f t="shared" si="1"/>
        <v>0</v>
      </c>
      <c r="L57" s="73" t="s">
        <v>120</v>
      </c>
      <c r="M57" s="73" t="s">
        <v>120</v>
      </c>
      <c r="P57" s="73" t="s">
        <v>120</v>
      </c>
      <c r="Q57" s="73" t="s">
        <v>120</v>
      </c>
      <c r="T57" s="73" t="s">
        <v>120</v>
      </c>
      <c r="U57" s="75"/>
      <c r="AD57" s="75"/>
    </row>
    <row r="58" spans="1:37" ht="12.75">
      <c r="A58" s="1">
        <v>43</v>
      </c>
      <c r="C58" s="1" t="s">
        <v>159</v>
      </c>
      <c r="D58" s="1" t="s">
        <v>442</v>
      </c>
      <c r="E58" s="1" t="s">
        <v>446</v>
      </c>
      <c r="F58" s="61" t="s">
        <v>378</v>
      </c>
      <c r="G58" s="1" t="s">
        <v>53</v>
      </c>
      <c r="H58" s="1" t="s">
        <v>379</v>
      </c>
      <c r="J58" s="1">
        <f t="shared" si="1"/>
        <v>3</v>
      </c>
      <c r="P58" s="1" t="s">
        <v>120</v>
      </c>
      <c r="Q58" s="1" t="s">
        <v>120</v>
      </c>
      <c r="V58" s="1">
        <v>43</v>
      </c>
      <c r="W58" s="1">
        <v>43</v>
      </c>
      <c r="Y58" s="1">
        <v>43</v>
      </c>
      <c r="Z58" s="1">
        <v>43</v>
      </c>
      <c r="AK58" s="1">
        <v>43</v>
      </c>
    </row>
    <row r="59" spans="1:33" ht="12.75">
      <c r="A59" s="1">
        <v>44</v>
      </c>
      <c r="C59" s="1" t="s">
        <v>552</v>
      </c>
      <c r="D59" s="1" t="s">
        <v>442</v>
      </c>
      <c r="E59" s="1" t="s">
        <v>446</v>
      </c>
      <c r="F59" s="61" t="s">
        <v>378</v>
      </c>
      <c r="G59" s="61"/>
      <c r="H59" s="1" t="s">
        <v>379</v>
      </c>
      <c r="J59" s="1">
        <f t="shared" si="1"/>
        <v>2</v>
      </c>
      <c r="P59" s="1" t="s">
        <v>120</v>
      </c>
      <c r="AB59" s="1">
        <v>44</v>
      </c>
      <c r="AC59" s="1">
        <v>44</v>
      </c>
      <c r="AG59" s="1">
        <v>44</v>
      </c>
    </row>
    <row r="60" spans="1:58" s="3" customFormat="1" ht="12.75">
      <c r="A60" s="1">
        <v>48</v>
      </c>
      <c r="B60" s="1"/>
      <c r="C60" s="1" t="s">
        <v>356</v>
      </c>
      <c r="D60" s="1" t="s">
        <v>442</v>
      </c>
      <c r="E60" s="1" t="s">
        <v>357</v>
      </c>
      <c r="F60" s="1"/>
      <c r="G60" s="1"/>
      <c r="H60" s="1" t="s">
        <v>379</v>
      </c>
      <c r="I60" s="1" t="s">
        <v>296</v>
      </c>
      <c r="J60" s="1">
        <f t="shared" si="1"/>
        <v>2</v>
      </c>
      <c r="K60" s="1"/>
      <c r="L60" s="1"/>
      <c r="M60" s="1"/>
      <c r="N60" s="1"/>
      <c r="O60" s="1"/>
      <c r="P60" s="1"/>
      <c r="Q60" s="1"/>
      <c r="R60" s="1"/>
      <c r="S60" s="1"/>
      <c r="T60" s="1" t="s">
        <v>120</v>
      </c>
      <c r="V60" s="1">
        <v>48</v>
      </c>
      <c r="Y60" s="1">
        <v>48</v>
      </c>
      <c r="Z60" s="1">
        <v>48</v>
      </c>
      <c r="AA60" s="1"/>
      <c r="AB60" s="1">
        <v>48</v>
      </c>
      <c r="AE60" s="1"/>
      <c r="AF60" s="1"/>
      <c r="AG60" s="1"/>
      <c r="AH60" s="1"/>
      <c r="AI60" s="1"/>
      <c r="AJ60" s="1"/>
      <c r="AK60" s="1"/>
      <c r="AL60" s="1"/>
      <c r="AM60" s="1"/>
      <c r="AN60" s="1">
        <v>48</v>
      </c>
      <c r="AO60" s="1">
        <v>48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3" customFormat="1" ht="12.75">
      <c r="A61" s="1">
        <v>49</v>
      </c>
      <c r="B61" s="1"/>
      <c r="C61" s="1" t="s">
        <v>358</v>
      </c>
      <c r="D61" s="1" t="s">
        <v>442</v>
      </c>
      <c r="E61" s="1" t="s">
        <v>357</v>
      </c>
      <c r="F61" s="1"/>
      <c r="G61" s="1"/>
      <c r="H61" s="1" t="s">
        <v>379</v>
      </c>
      <c r="I61" s="1" t="s">
        <v>296</v>
      </c>
      <c r="J61" s="1">
        <f t="shared" si="1"/>
        <v>2</v>
      </c>
      <c r="K61" s="1"/>
      <c r="L61" s="1"/>
      <c r="M61" s="1"/>
      <c r="N61" s="1"/>
      <c r="O61" s="1"/>
      <c r="P61" s="1"/>
      <c r="Q61" s="1"/>
      <c r="R61" s="1"/>
      <c r="S61" s="1"/>
      <c r="T61" s="1"/>
      <c r="V61" s="1">
        <v>49</v>
      </c>
      <c r="W61" s="1">
        <v>49</v>
      </c>
      <c r="X61" s="1"/>
      <c r="Y61" s="1">
        <v>49</v>
      </c>
      <c r="Z61" s="1">
        <v>49</v>
      </c>
      <c r="AA61" s="1"/>
      <c r="AB61" s="1">
        <v>49</v>
      </c>
      <c r="AC61" s="1"/>
      <c r="AE61" s="1"/>
      <c r="AF61" s="1"/>
      <c r="AG61" s="1"/>
      <c r="AH61" s="1"/>
      <c r="AI61" s="1"/>
      <c r="AJ61" s="1"/>
      <c r="AK61" s="1"/>
      <c r="AL61" s="1"/>
      <c r="AM61" s="1"/>
      <c r="AN61" s="1">
        <v>49</v>
      </c>
      <c r="AO61" s="1">
        <v>49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1:58" ht="12.75">
      <c r="K62" s="1">
        <f aca="true" t="shared" si="2" ref="K62:U62">COUNTA(K2:K61)</f>
        <v>15</v>
      </c>
      <c r="L62" s="1">
        <f t="shared" si="2"/>
        <v>14</v>
      </c>
      <c r="M62" s="1">
        <f t="shared" si="2"/>
        <v>39</v>
      </c>
      <c r="N62" s="1">
        <f t="shared" si="2"/>
        <v>20</v>
      </c>
      <c r="O62" s="1">
        <f t="shared" si="2"/>
        <v>8</v>
      </c>
      <c r="P62" s="1">
        <f t="shared" si="2"/>
        <v>16</v>
      </c>
      <c r="Q62" s="1">
        <f t="shared" si="2"/>
        <v>20</v>
      </c>
      <c r="R62" s="1">
        <f t="shared" si="2"/>
        <v>0</v>
      </c>
      <c r="S62" s="1">
        <f t="shared" si="2"/>
        <v>0</v>
      </c>
      <c r="T62" s="1">
        <f t="shared" si="2"/>
        <v>39</v>
      </c>
      <c r="U62" s="1">
        <f t="shared" si="2"/>
        <v>0</v>
      </c>
      <c r="V62" s="1">
        <f aca="true" t="shared" si="3" ref="V62:BF62">COUNTA(V2:V61)</f>
        <v>23</v>
      </c>
      <c r="W62" s="1">
        <f>COUNTA(W2:W61)</f>
        <v>21</v>
      </c>
      <c r="X62" s="1">
        <f t="shared" si="3"/>
        <v>9</v>
      </c>
      <c r="Y62" s="1">
        <f t="shared" si="3"/>
        <v>17</v>
      </c>
      <c r="Z62" s="1">
        <f t="shared" si="3"/>
        <v>21</v>
      </c>
      <c r="AA62" s="1">
        <f t="shared" si="3"/>
        <v>7</v>
      </c>
      <c r="AB62" s="1">
        <f t="shared" si="3"/>
        <v>20</v>
      </c>
      <c r="AC62" s="1">
        <f t="shared" si="3"/>
        <v>14</v>
      </c>
      <c r="AD62" s="1">
        <f t="shared" si="3"/>
        <v>4</v>
      </c>
      <c r="AE62" s="1">
        <f t="shared" si="3"/>
        <v>3</v>
      </c>
      <c r="AF62" s="1">
        <f t="shared" si="3"/>
        <v>3</v>
      </c>
      <c r="AG62" s="1">
        <f t="shared" si="3"/>
        <v>3</v>
      </c>
      <c r="AH62" s="1">
        <f t="shared" si="3"/>
        <v>2</v>
      </c>
      <c r="AI62" s="1">
        <f t="shared" si="3"/>
        <v>2</v>
      </c>
      <c r="AJ62" s="1">
        <f t="shared" si="3"/>
        <v>1</v>
      </c>
      <c r="AK62" s="1">
        <f t="shared" si="3"/>
        <v>1</v>
      </c>
      <c r="AL62" s="1">
        <f t="shared" si="3"/>
        <v>1</v>
      </c>
      <c r="AM62" s="1">
        <f t="shared" si="3"/>
        <v>2</v>
      </c>
      <c r="AN62" s="1">
        <f t="shared" si="3"/>
        <v>6</v>
      </c>
      <c r="AO62" s="1">
        <f t="shared" si="3"/>
        <v>6</v>
      </c>
      <c r="AP62" s="1">
        <f t="shared" si="3"/>
        <v>1</v>
      </c>
      <c r="AQ62" s="1">
        <f t="shared" si="3"/>
        <v>3</v>
      </c>
      <c r="AR62" s="1">
        <f t="shared" si="3"/>
        <v>2</v>
      </c>
      <c r="AS62" s="1">
        <f t="shared" si="3"/>
        <v>1</v>
      </c>
      <c r="AT62" s="1">
        <f t="shared" si="3"/>
        <v>1</v>
      </c>
      <c r="AU62" s="1">
        <f t="shared" si="3"/>
        <v>1</v>
      </c>
      <c r="AV62" s="1">
        <f t="shared" si="3"/>
        <v>2</v>
      </c>
      <c r="AW62" s="1">
        <f t="shared" si="3"/>
        <v>1</v>
      </c>
      <c r="AX62" s="1">
        <f t="shared" si="3"/>
        <v>2</v>
      </c>
      <c r="AY62" s="1">
        <f t="shared" si="3"/>
        <v>0</v>
      </c>
      <c r="AZ62" s="1">
        <f t="shared" si="3"/>
        <v>1</v>
      </c>
      <c r="BA62" s="1">
        <f t="shared" si="3"/>
        <v>1</v>
      </c>
      <c r="BB62" s="1">
        <f t="shared" si="3"/>
        <v>1</v>
      </c>
      <c r="BC62" s="1">
        <f t="shared" si="3"/>
        <v>0</v>
      </c>
      <c r="BD62" s="1">
        <f t="shared" si="3"/>
        <v>0</v>
      </c>
      <c r="BE62" s="1">
        <f t="shared" si="3"/>
        <v>0</v>
      </c>
      <c r="BF62" s="1">
        <f t="shared" si="3"/>
        <v>0</v>
      </c>
    </row>
    <row r="63" ht="12.75">
      <c r="AD63" s="1"/>
    </row>
    <row r="64" ht="12.75">
      <c r="AD64" s="1"/>
    </row>
    <row r="65" ht="12.75">
      <c r="AD65" s="1"/>
    </row>
    <row r="66" ht="12.75">
      <c r="AD66" s="1"/>
    </row>
    <row r="67" ht="12.75">
      <c r="AD67" s="1"/>
    </row>
    <row r="68" ht="12.75">
      <c r="AD68" s="1"/>
    </row>
    <row r="69" ht="12.75">
      <c r="AD69" s="1"/>
    </row>
    <row r="70" ht="12.75">
      <c r="AD70" s="1"/>
    </row>
    <row r="71" ht="12.75">
      <c r="AD71" s="1"/>
    </row>
    <row r="72" ht="12.75">
      <c r="AD72" s="1"/>
    </row>
    <row r="73" ht="12.75">
      <c r="AD73" s="1"/>
    </row>
    <row r="74" ht="12.75">
      <c r="AD74" s="1"/>
    </row>
    <row r="75" ht="12.75">
      <c r="AD75" s="1"/>
    </row>
    <row r="77" spans="3:39" ht="12.75">
      <c r="C77" s="1" t="s">
        <v>258</v>
      </c>
      <c r="E77" s="1">
        <f>COUNTA(E2:E16)</f>
        <v>15</v>
      </c>
      <c r="F77" s="1">
        <f>COUNTA(F2:F16)</f>
        <v>2</v>
      </c>
      <c r="G77" s="1">
        <f>COUNTA(G2:G16)</f>
        <v>2</v>
      </c>
      <c r="H77" s="1">
        <f>COUNTA(H2:H16)</f>
        <v>4</v>
      </c>
      <c r="I77" s="1">
        <f>COUNTA(I2:I16)</f>
        <v>0</v>
      </c>
      <c r="K77" s="1">
        <f aca="true" t="shared" si="4" ref="K77:Q77">COUNTA(K2:K16)</f>
        <v>1</v>
      </c>
      <c r="L77" s="1">
        <f t="shared" si="4"/>
        <v>1</v>
      </c>
      <c r="M77" s="1">
        <f t="shared" si="4"/>
        <v>8</v>
      </c>
      <c r="N77" s="1">
        <f t="shared" si="4"/>
        <v>1</v>
      </c>
      <c r="O77" s="1">
        <f t="shared" si="4"/>
        <v>1</v>
      </c>
      <c r="P77" s="1">
        <f t="shared" si="4"/>
        <v>1</v>
      </c>
      <c r="Q77" s="1">
        <f t="shared" si="4"/>
        <v>2</v>
      </c>
      <c r="V77" s="1">
        <f aca="true" t="shared" si="5" ref="V77:AL77">COUNTA(V2:V16)</f>
        <v>6</v>
      </c>
      <c r="W77" s="1">
        <f t="shared" si="5"/>
        <v>5</v>
      </c>
      <c r="X77" s="1">
        <f t="shared" si="5"/>
        <v>2</v>
      </c>
      <c r="Y77" s="1">
        <f t="shared" si="5"/>
        <v>4</v>
      </c>
      <c r="Z77" s="1">
        <f t="shared" si="5"/>
        <v>5</v>
      </c>
      <c r="AA77" s="1">
        <f t="shared" si="5"/>
        <v>4</v>
      </c>
      <c r="AB77" s="1">
        <f t="shared" si="5"/>
        <v>3</v>
      </c>
      <c r="AC77" s="1">
        <f t="shared" si="5"/>
        <v>1</v>
      </c>
      <c r="AD77" s="1">
        <f t="shared" si="5"/>
        <v>0</v>
      </c>
      <c r="AE77" s="1">
        <f t="shared" si="5"/>
        <v>0</v>
      </c>
      <c r="AF77" s="1">
        <f t="shared" si="5"/>
        <v>2</v>
      </c>
      <c r="AG77" s="1">
        <f t="shared" si="5"/>
        <v>0</v>
      </c>
      <c r="AH77" s="1">
        <f t="shared" si="5"/>
        <v>0</v>
      </c>
      <c r="AI77" s="1">
        <f t="shared" si="5"/>
        <v>0</v>
      </c>
      <c r="AJ77" s="1">
        <f t="shared" si="5"/>
        <v>0</v>
      </c>
      <c r="AK77" s="1">
        <f t="shared" si="5"/>
        <v>0</v>
      </c>
      <c r="AL77" s="1">
        <f t="shared" si="5"/>
        <v>0</v>
      </c>
      <c r="AM77" s="1">
        <f>COUNTA(AM2:AM16)</f>
        <v>1</v>
      </c>
    </row>
    <row r="78" spans="3:39" ht="12.75">
      <c r="C78" s="1" t="s">
        <v>257</v>
      </c>
      <c r="E78" s="1">
        <f>COUNTA(E17:E23)</f>
        <v>7</v>
      </c>
      <c r="F78" s="1">
        <f>COUNTA(F17:F23)</f>
        <v>1</v>
      </c>
      <c r="G78" s="1">
        <f>COUNTA(G17:G23)</f>
        <v>0</v>
      </c>
      <c r="H78" s="1">
        <f>COUNTA(H17:H23)</f>
        <v>3</v>
      </c>
      <c r="I78" s="1">
        <f>COUNTA(I17:I23)</f>
        <v>2</v>
      </c>
      <c r="K78" s="1">
        <f aca="true" t="shared" si="6" ref="K78:Q78">COUNTA(K17:K23)</f>
        <v>1</v>
      </c>
      <c r="L78" s="1">
        <f t="shared" si="6"/>
        <v>1</v>
      </c>
      <c r="M78" s="1">
        <f t="shared" si="6"/>
        <v>5</v>
      </c>
      <c r="N78" s="1">
        <f t="shared" si="6"/>
        <v>3</v>
      </c>
      <c r="O78" s="1">
        <f t="shared" si="6"/>
        <v>1</v>
      </c>
      <c r="P78" s="1">
        <f t="shared" si="6"/>
        <v>1</v>
      </c>
      <c r="Q78" s="1">
        <f t="shared" si="6"/>
        <v>2</v>
      </c>
      <c r="V78" s="1">
        <f aca="true" t="shared" si="7" ref="V78:AL78">COUNTA(V17:V23)</f>
        <v>4</v>
      </c>
      <c r="W78" s="1">
        <f t="shared" si="7"/>
        <v>4</v>
      </c>
      <c r="X78" s="1">
        <f t="shared" si="7"/>
        <v>2</v>
      </c>
      <c r="Y78" s="1">
        <f t="shared" si="7"/>
        <v>3</v>
      </c>
      <c r="Z78" s="1">
        <f t="shared" si="7"/>
        <v>2</v>
      </c>
      <c r="AA78" s="1">
        <f t="shared" si="7"/>
        <v>0</v>
      </c>
      <c r="AB78" s="1">
        <f t="shared" si="7"/>
        <v>3</v>
      </c>
      <c r="AC78" s="1">
        <f t="shared" si="7"/>
        <v>0</v>
      </c>
      <c r="AD78" s="1">
        <f t="shared" si="7"/>
        <v>2</v>
      </c>
      <c r="AE78" s="1">
        <f t="shared" si="7"/>
        <v>0</v>
      </c>
      <c r="AF78" s="1">
        <f t="shared" si="7"/>
        <v>1</v>
      </c>
      <c r="AG78" s="1">
        <f t="shared" si="7"/>
        <v>0</v>
      </c>
      <c r="AH78" s="1">
        <f t="shared" si="7"/>
        <v>0</v>
      </c>
      <c r="AI78" s="1">
        <f t="shared" si="7"/>
        <v>0</v>
      </c>
      <c r="AJ78" s="1">
        <f t="shared" si="7"/>
        <v>0</v>
      </c>
      <c r="AK78" s="1">
        <f t="shared" si="7"/>
        <v>0</v>
      </c>
      <c r="AL78" s="1">
        <f t="shared" si="7"/>
        <v>0</v>
      </c>
      <c r="AM78" s="1">
        <f>COUNTA(AM17:AM24)</f>
        <v>0</v>
      </c>
    </row>
    <row r="79" spans="3:39" ht="12.75">
      <c r="C79" s="1" t="s">
        <v>472</v>
      </c>
      <c r="E79" s="1">
        <f>COUNTA(E24:E31)</f>
        <v>8</v>
      </c>
      <c r="F79" s="1">
        <f>COUNTA(F24:F31)</f>
        <v>1</v>
      </c>
      <c r="G79" s="1">
        <f>COUNTA(G24:G31)</f>
        <v>1</v>
      </c>
      <c r="H79" s="1">
        <f>COUNTA(H24:H31)</f>
        <v>3</v>
      </c>
      <c r="I79" s="1">
        <f>COUNTA(I24:I31)</f>
        <v>0</v>
      </c>
      <c r="K79" s="1">
        <f aca="true" t="shared" si="8" ref="K79:Q79">COUNTA(K24:K31)</f>
        <v>1</v>
      </c>
      <c r="L79" s="1">
        <f t="shared" si="8"/>
        <v>2</v>
      </c>
      <c r="M79" s="1">
        <f t="shared" si="8"/>
        <v>8</v>
      </c>
      <c r="N79" s="1">
        <f t="shared" si="8"/>
        <v>4</v>
      </c>
      <c r="O79" s="1">
        <f t="shared" si="8"/>
        <v>1</v>
      </c>
      <c r="P79" s="1">
        <f t="shared" si="8"/>
        <v>1</v>
      </c>
      <c r="Q79" s="1">
        <f t="shared" si="8"/>
        <v>4</v>
      </c>
      <c r="V79" s="1">
        <f aca="true" t="shared" si="9" ref="V79:AL79">COUNTA(V24:V31)</f>
        <v>4</v>
      </c>
      <c r="W79" s="1">
        <f t="shared" si="9"/>
        <v>4</v>
      </c>
      <c r="X79" s="1">
        <f t="shared" si="9"/>
        <v>3</v>
      </c>
      <c r="Y79" s="1">
        <f t="shared" si="9"/>
        <v>3</v>
      </c>
      <c r="Z79" s="1">
        <f t="shared" si="9"/>
        <v>3</v>
      </c>
      <c r="AA79" s="1">
        <f t="shared" si="9"/>
        <v>3</v>
      </c>
      <c r="AB79" s="1">
        <f t="shared" si="9"/>
        <v>4</v>
      </c>
      <c r="AC79" s="1">
        <f t="shared" si="9"/>
        <v>4</v>
      </c>
      <c r="AD79" s="1">
        <f t="shared" si="9"/>
        <v>1</v>
      </c>
      <c r="AE79" s="1">
        <f t="shared" si="9"/>
        <v>1</v>
      </c>
      <c r="AF79" s="1">
        <f t="shared" si="9"/>
        <v>0</v>
      </c>
      <c r="AG79" s="1">
        <f t="shared" si="9"/>
        <v>1</v>
      </c>
      <c r="AH79" s="1">
        <f t="shared" si="9"/>
        <v>1</v>
      </c>
      <c r="AI79" s="1">
        <f t="shared" si="9"/>
        <v>1</v>
      </c>
      <c r="AJ79" s="1">
        <f t="shared" si="9"/>
        <v>1</v>
      </c>
      <c r="AK79" s="1">
        <f t="shared" si="9"/>
        <v>0</v>
      </c>
      <c r="AL79" s="1">
        <f t="shared" si="9"/>
        <v>1</v>
      </c>
      <c r="AM79" s="1">
        <f>COUNTA(AM25:AM32)</f>
        <v>0</v>
      </c>
    </row>
    <row r="80" spans="3:39" ht="12.75">
      <c r="C80" s="1" t="s">
        <v>547</v>
      </c>
      <c r="E80" s="1">
        <f>COUNTA(E32:E46)</f>
        <v>15</v>
      </c>
      <c r="F80" s="1">
        <f>COUNTA(F32:F46)</f>
        <v>0</v>
      </c>
      <c r="G80" s="1">
        <f>COUNTA(G32:G46)</f>
        <v>0</v>
      </c>
      <c r="H80" s="1">
        <f>COUNTA(H32:H46)</f>
        <v>3</v>
      </c>
      <c r="I80" s="1">
        <f>COUNTA(I32:I46)</f>
        <v>2</v>
      </c>
      <c r="K80" s="1">
        <f aca="true" t="shared" si="10" ref="K80:Q80">COUNTA(K32:K46)</f>
        <v>7</v>
      </c>
      <c r="L80" s="1">
        <f t="shared" si="10"/>
        <v>5</v>
      </c>
      <c r="M80" s="1">
        <f t="shared" si="10"/>
        <v>10</v>
      </c>
      <c r="N80" s="1">
        <f t="shared" si="10"/>
        <v>7</v>
      </c>
      <c r="O80" s="1">
        <f t="shared" si="10"/>
        <v>3</v>
      </c>
      <c r="P80" s="1">
        <f t="shared" si="10"/>
        <v>6</v>
      </c>
      <c r="Q80" s="1">
        <f t="shared" si="10"/>
        <v>7</v>
      </c>
      <c r="V80" s="1">
        <f aca="true" t="shared" si="11" ref="V80:AL80">COUNTA(V32:V46)</f>
        <v>1</v>
      </c>
      <c r="W80" s="1">
        <f t="shared" si="11"/>
        <v>1</v>
      </c>
      <c r="X80" s="1">
        <f t="shared" si="11"/>
        <v>1</v>
      </c>
      <c r="Y80" s="1">
        <f t="shared" si="11"/>
        <v>1</v>
      </c>
      <c r="Z80" s="1">
        <f t="shared" si="11"/>
        <v>2</v>
      </c>
      <c r="AA80" s="1">
        <f t="shared" si="11"/>
        <v>0</v>
      </c>
      <c r="AB80" s="1">
        <f t="shared" si="11"/>
        <v>3</v>
      </c>
      <c r="AC80" s="1">
        <f t="shared" si="11"/>
        <v>3</v>
      </c>
      <c r="AD80" s="1">
        <f t="shared" si="11"/>
        <v>0</v>
      </c>
      <c r="AE80" s="1">
        <f t="shared" si="11"/>
        <v>1</v>
      </c>
      <c r="AF80" s="1">
        <f t="shared" si="11"/>
        <v>0</v>
      </c>
      <c r="AG80" s="1">
        <f t="shared" si="11"/>
        <v>0</v>
      </c>
      <c r="AH80" s="1">
        <f t="shared" si="11"/>
        <v>0</v>
      </c>
      <c r="AI80" s="1">
        <f t="shared" si="11"/>
        <v>0</v>
      </c>
      <c r="AJ80" s="1">
        <f t="shared" si="11"/>
        <v>0</v>
      </c>
      <c r="AK80" s="1">
        <f t="shared" si="11"/>
        <v>0</v>
      </c>
      <c r="AL80" s="1">
        <f t="shared" si="11"/>
        <v>0</v>
      </c>
      <c r="AM80" s="1">
        <f>COUNTA(AM27:AM46)</f>
        <v>0</v>
      </c>
    </row>
    <row r="81" spans="3:39" ht="12.75">
      <c r="C81" s="1" t="s">
        <v>446</v>
      </c>
      <c r="E81" s="1">
        <f>COUNTA(E47:E59)</f>
        <v>13</v>
      </c>
      <c r="F81" s="1">
        <f>COUNTA(F47:F59)</f>
        <v>2</v>
      </c>
      <c r="G81" s="1">
        <f>COUNTA(G47:G59)</f>
        <v>1</v>
      </c>
      <c r="H81" s="1">
        <f>COUNTA(H47:H59)</f>
        <v>7</v>
      </c>
      <c r="I81" s="1">
        <f>COUNTA(I47:I59)</f>
        <v>3</v>
      </c>
      <c r="K81" s="1">
        <f aca="true" t="shared" si="12" ref="K81:Q81">COUNTA(K47:K59)</f>
        <v>5</v>
      </c>
      <c r="L81" s="1">
        <f t="shared" si="12"/>
        <v>5</v>
      </c>
      <c r="M81" s="1">
        <f t="shared" si="12"/>
        <v>8</v>
      </c>
      <c r="N81" s="1">
        <f t="shared" si="12"/>
        <v>5</v>
      </c>
      <c r="O81" s="1">
        <f t="shared" si="12"/>
        <v>2</v>
      </c>
      <c r="P81" s="1">
        <f t="shared" si="12"/>
        <v>7</v>
      </c>
      <c r="Q81" s="1">
        <f t="shared" si="12"/>
        <v>5</v>
      </c>
      <c r="V81" s="1">
        <f aca="true" t="shared" si="13" ref="V81:AL81">COUNTA(V47:V59)</f>
        <v>6</v>
      </c>
      <c r="W81" s="1">
        <f t="shared" si="13"/>
        <v>6</v>
      </c>
      <c r="X81" s="1">
        <f t="shared" si="13"/>
        <v>1</v>
      </c>
      <c r="Y81" s="1">
        <f t="shared" si="13"/>
        <v>4</v>
      </c>
      <c r="Z81" s="1">
        <f t="shared" si="13"/>
        <v>7</v>
      </c>
      <c r="AA81" s="1">
        <f t="shared" si="13"/>
        <v>0</v>
      </c>
      <c r="AB81" s="1">
        <f t="shared" si="13"/>
        <v>5</v>
      </c>
      <c r="AC81" s="1">
        <f t="shared" si="13"/>
        <v>6</v>
      </c>
      <c r="AD81" s="1">
        <f t="shared" si="13"/>
        <v>1</v>
      </c>
      <c r="AE81" s="1">
        <f t="shared" si="13"/>
        <v>1</v>
      </c>
      <c r="AF81" s="1">
        <f t="shared" si="13"/>
        <v>0</v>
      </c>
      <c r="AG81" s="1">
        <f t="shared" si="13"/>
        <v>2</v>
      </c>
      <c r="AH81" s="1">
        <f t="shared" si="13"/>
        <v>1</v>
      </c>
      <c r="AI81" s="1">
        <f t="shared" si="13"/>
        <v>1</v>
      </c>
      <c r="AJ81" s="1">
        <f t="shared" si="13"/>
        <v>0</v>
      </c>
      <c r="AK81" s="1">
        <f t="shared" si="13"/>
        <v>1</v>
      </c>
      <c r="AL81" s="1">
        <f t="shared" si="13"/>
        <v>0</v>
      </c>
      <c r="AM81" s="1">
        <f>COUNTA(AM47:AM59)</f>
        <v>1</v>
      </c>
    </row>
    <row r="82" spans="3:39" ht="12.75">
      <c r="C82" s="1" t="s">
        <v>357</v>
      </c>
      <c r="E82" s="1">
        <f>COUNTA(E60:E61)</f>
        <v>2</v>
      </c>
      <c r="F82" s="1">
        <f>COUNTA(F60:F61)</f>
        <v>0</v>
      </c>
      <c r="G82" s="1">
        <f>COUNTA(G60:G61)</f>
        <v>0</v>
      </c>
      <c r="H82" s="1">
        <f>COUNTA(H60:H61)</f>
        <v>2</v>
      </c>
      <c r="I82" s="1">
        <f>COUNTA(I60:I61)</f>
        <v>2</v>
      </c>
      <c r="K82" s="1">
        <f aca="true" t="shared" si="14" ref="K82:Q82">COUNTA(K60:K61)</f>
        <v>0</v>
      </c>
      <c r="L82" s="1">
        <f t="shared" si="14"/>
        <v>0</v>
      </c>
      <c r="M82" s="1">
        <f t="shared" si="14"/>
        <v>0</v>
      </c>
      <c r="N82" s="1">
        <f t="shared" si="14"/>
        <v>0</v>
      </c>
      <c r="O82" s="1">
        <f t="shared" si="14"/>
        <v>0</v>
      </c>
      <c r="P82" s="1">
        <f t="shared" si="14"/>
        <v>0</v>
      </c>
      <c r="Q82" s="1">
        <f t="shared" si="14"/>
        <v>0</v>
      </c>
      <c r="V82" s="1">
        <f aca="true" t="shared" si="15" ref="V82:AL82">COUNTA(V60:V61)</f>
        <v>2</v>
      </c>
      <c r="W82" s="1">
        <f t="shared" si="15"/>
        <v>1</v>
      </c>
      <c r="X82" s="1">
        <f t="shared" si="15"/>
        <v>0</v>
      </c>
      <c r="Y82" s="1">
        <f t="shared" si="15"/>
        <v>2</v>
      </c>
      <c r="Z82" s="1">
        <f t="shared" si="15"/>
        <v>2</v>
      </c>
      <c r="AA82" s="1">
        <f t="shared" si="15"/>
        <v>0</v>
      </c>
      <c r="AB82" s="1">
        <f t="shared" si="15"/>
        <v>2</v>
      </c>
      <c r="AC82" s="1">
        <f t="shared" si="15"/>
        <v>0</v>
      </c>
      <c r="AD82" s="1">
        <f t="shared" si="15"/>
        <v>0</v>
      </c>
      <c r="AE82" s="1">
        <f t="shared" si="15"/>
        <v>0</v>
      </c>
      <c r="AF82" s="1">
        <f t="shared" si="15"/>
        <v>0</v>
      </c>
      <c r="AG82" s="1">
        <f t="shared" si="15"/>
        <v>0</v>
      </c>
      <c r="AH82" s="1">
        <f t="shared" si="15"/>
        <v>0</v>
      </c>
      <c r="AI82" s="1">
        <f t="shared" si="15"/>
        <v>0</v>
      </c>
      <c r="AJ82" s="1">
        <f t="shared" si="15"/>
        <v>0</v>
      </c>
      <c r="AK82" s="1">
        <f t="shared" si="15"/>
        <v>0</v>
      </c>
      <c r="AL82" s="1">
        <f t="shared" si="15"/>
        <v>0</v>
      </c>
      <c r="AM82" s="1">
        <f>COUNTA(AM60:AM61)</f>
        <v>0</v>
      </c>
    </row>
    <row r="83" spans="5:39" ht="12.75">
      <c r="E83" s="1">
        <f>SUM(E77:E82)</f>
        <v>60</v>
      </c>
      <c r="F83" s="1">
        <f>SUM(F77:F82)</f>
        <v>6</v>
      </c>
      <c r="G83" s="1">
        <f>SUM(G77:G82)</f>
        <v>4</v>
      </c>
      <c r="H83" s="1">
        <f>SUM(H77:H82)</f>
        <v>22</v>
      </c>
      <c r="I83" s="1">
        <f>SUM(I77:I82)</f>
        <v>9</v>
      </c>
      <c r="K83" s="1">
        <f aca="true" t="shared" si="16" ref="K83:Q83">SUM(K77:K82)</f>
        <v>15</v>
      </c>
      <c r="L83" s="1">
        <f t="shared" si="16"/>
        <v>14</v>
      </c>
      <c r="M83" s="1">
        <f t="shared" si="16"/>
        <v>39</v>
      </c>
      <c r="N83" s="1">
        <f t="shared" si="16"/>
        <v>20</v>
      </c>
      <c r="O83" s="1">
        <f t="shared" si="16"/>
        <v>8</v>
      </c>
      <c r="P83" s="1">
        <f t="shared" si="16"/>
        <v>16</v>
      </c>
      <c r="Q83" s="1">
        <f t="shared" si="16"/>
        <v>20</v>
      </c>
      <c r="V83" s="1">
        <f aca="true" t="shared" si="17" ref="V83:AL83">SUM(V77:V82)</f>
        <v>23</v>
      </c>
      <c r="W83" s="1">
        <f t="shared" si="17"/>
        <v>21</v>
      </c>
      <c r="X83" s="1">
        <f t="shared" si="17"/>
        <v>9</v>
      </c>
      <c r="Y83" s="1">
        <f t="shared" si="17"/>
        <v>17</v>
      </c>
      <c r="Z83" s="1">
        <f t="shared" si="17"/>
        <v>21</v>
      </c>
      <c r="AA83" s="1">
        <f t="shared" si="17"/>
        <v>7</v>
      </c>
      <c r="AB83" s="1">
        <f t="shared" si="17"/>
        <v>20</v>
      </c>
      <c r="AC83" s="1">
        <f t="shared" si="17"/>
        <v>14</v>
      </c>
      <c r="AD83" s="1">
        <f t="shared" si="17"/>
        <v>4</v>
      </c>
      <c r="AE83" s="1">
        <f t="shared" si="17"/>
        <v>3</v>
      </c>
      <c r="AF83" s="1">
        <f t="shared" si="17"/>
        <v>3</v>
      </c>
      <c r="AG83" s="1">
        <f t="shared" si="17"/>
        <v>3</v>
      </c>
      <c r="AH83" s="1">
        <f t="shared" si="17"/>
        <v>2</v>
      </c>
      <c r="AI83" s="1">
        <f t="shared" si="17"/>
        <v>2</v>
      </c>
      <c r="AJ83" s="1">
        <f t="shared" si="17"/>
        <v>1</v>
      </c>
      <c r="AK83" s="1">
        <f t="shared" si="17"/>
        <v>1</v>
      </c>
      <c r="AL83" s="1">
        <f t="shared" si="17"/>
        <v>1</v>
      </c>
      <c r="AM83" s="1">
        <f>SUM(AM77:AM82)</f>
        <v>2</v>
      </c>
    </row>
    <row r="84" spans="3:38" ht="12.75">
      <c r="C84" s="1" t="s">
        <v>169</v>
      </c>
      <c r="E84" s="1">
        <f>SUM(E82,E80,E79,E78,E77)</f>
        <v>47</v>
      </c>
      <c r="F84" s="1">
        <f>SUM(F82,F80,F79,F78,F77)</f>
        <v>4</v>
      </c>
      <c r="G84" s="1">
        <f>SUM(G82,G80,G79,G78,G77)</f>
        <v>3</v>
      </c>
      <c r="H84" s="1">
        <f>SUM(H82,H80,H79,H78,H77)</f>
        <v>15</v>
      </c>
      <c r="I84" s="1">
        <f>SUM(I82,I80,I79,I78,I77)</f>
        <v>6</v>
      </c>
      <c r="K84" s="1">
        <f aca="true" t="shared" si="18" ref="K84:Q84">SUM(K82,K80,K79,K78,K77)</f>
        <v>10</v>
      </c>
      <c r="L84" s="1">
        <f t="shared" si="18"/>
        <v>9</v>
      </c>
      <c r="M84" s="1">
        <f t="shared" si="18"/>
        <v>31</v>
      </c>
      <c r="N84" s="1">
        <f t="shared" si="18"/>
        <v>15</v>
      </c>
      <c r="O84" s="1">
        <f t="shared" si="18"/>
        <v>6</v>
      </c>
      <c r="P84" s="1">
        <f t="shared" si="18"/>
        <v>9</v>
      </c>
      <c r="Q84" s="1">
        <f t="shared" si="18"/>
        <v>15</v>
      </c>
      <c r="V84" s="1">
        <f aca="true" t="shared" si="19" ref="V84:AL84">SUM(V82,V80,V79,V78,V77)</f>
        <v>17</v>
      </c>
      <c r="W84" s="1">
        <f t="shared" si="19"/>
        <v>15</v>
      </c>
      <c r="X84" s="1">
        <f t="shared" si="19"/>
        <v>8</v>
      </c>
      <c r="Y84" s="1">
        <f t="shared" si="19"/>
        <v>13</v>
      </c>
      <c r="Z84" s="1">
        <f t="shared" si="19"/>
        <v>14</v>
      </c>
      <c r="AA84" s="1">
        <f t="shared" si="19"/>
        <v>7</v>
      </c>
      <c r="AB84" s="1">
        <f t="shared" si="19"/>
        <v>15</v>
      </c>
      <c r="AC84" s="1">
        <f t="shared" si="19"/>
        <v>8</v>
      </c>
      <c r="AD84" s="1">
        <f t="shared" si="19"/>
        <v>3</v>
      </c>
      <c r="AE84" s="1">
        <f t="shared" si="19"/>
        <v>2</v>
      </c>
      <c r="AF84" s="1">
        <f t="shared" si="19"/>
        <v>3</v>
      </c>
      <c r="AG84" s="1">
        <f t="shared" si="19"/>
        <v>1</v>
      </c>
      <c r="AH84" s="1">
        <f t="shared" si="19"/>
        <v>1</v>
      </c>
      <c r="AI84" s="1">
        <f t="shared" si="19"/>
        <v>1</v>
      </c>
      <c r="AJ84" s="1">
        <f t="shared" si="19"/>
        <v>1</v>
      </c>
      <c r="AK84" s="1">
        <f t="shared" si="19"/>
        <v>0</v>
      </c>
      <c r="AL84" s="1">
        <f t="shared" si="19"/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26" sqref="A26"/>
    </sheetView>
  </sheetViews>
  <sheetFormatPr defaultColWidth="9.140625" defaultRowHeight="12.75"/>
  <cols>
    <col min="1" max="1" width="14.8515625" style="0" customWidth="1"/>
    <col min="2" max="8" width="8.8515625" style="0" customWidth="1"/>
    <col min="9" max="9" width="9.421875" style="0" customWidth="1"/>
    <col min="10" max="12" width="8.8515625" style="0" customWidth="1"/>
    <col min="13" max="13" width="12.140625" style="0" customWidth="1"/>
    <col min="14" max="16384" width="8.8515625" style="0" customWidth="1"/>
  </cols>
  <sheetData>
    <row r="1" spans="1:9" ht="12.75">
      <c r="A1" t="s">
        <v>79</v>
      </c>
      <c r="B1" t="s">
        <v>80</v>
      </c>
      <c r="F1" t="s">
        <v>88</v>
      </c>
      <c r="H1" t="s">
        <v>15</v>
      </c>
      <c r="I1" t="s">
        <v>167</v>
      </c>
    </row>
    <row r="2" spans="1:9" ht="12.75">
      <c r="A2" t="s">
        <v>164</v>
      </c>
      <c r="B2">
        <v>39</v>
      </c>
      <c r="H2" t="s">
        <v>164</v>
      </c>
      <c r="I2">
        <f>'Overall Param usage'!V62+'Parameter list'!T62</f>
        <v>23</v>
      </c>
    </row>
    <row r="3" spans="1:13" ht="12.75">
      <c r="A3" t="s">
        <v>163</v>
      </c>
      <c r="B3">
        <v>37</v>
      </c>
      <c r="H3" t="s">
        <v>165</v>
      </c>
      <c r="I3">
        <f>'Overall Param usage'!W62+'Parameter list'!U62</f>
        <v>21</v>
      </c>
      <c r="M3" t="s">
        <v>258</v>
      </c>
    </row>
    <row r="4" spans="1:13" ht="12.75">
      <c r="A4" t="s">
        <v>165</v>
      </c>
      <c r="B4">
        <v>34</v>
      </c>
      <c r="H4" t="s">
        <v>147</v>
      </c>
      <c r="I4">
        <f>'Overall Param usage'!X62+'Parameter list'!V62</f>
        <v>9</v>
      </c>
      <c r="M4" t="s">
        <v>257</v>
      </c>
    </row>
    <row r="5" spans="1:13" ht="12.75">
      <c r="A5" t="s">
        <v>346</v>
      </c>
      <c r="B5">
        <v>34</v>
      </c>
      <c r="H5" t="s">
        <v>346</v>
      </c>
      <c r="I5">
        <f>'Overall Param usage'!Y62+'Parameter list'!W62</f>
        <v>17</v>
      </c>
      <c r="M5" t="s">
        <v>472</v>
      </c>
    </row>
    <row r="6" spans="1:13" ht="12.75">
      <c r="A6" t="s">
        <v>161</v>
      </c>
      <c r="B6">
        <v>32</v>
      </c>
      <c r="H6" t="s">
        <v>175</v>
      </c>
      <c r="I6">
        <f>'Overall Param usage'!Z62+'Parameter list'!X62</f>
        <v>21</v>
      </c>
      <c r="M6" t="s">
        <v>385</v>
      </c>
    </row>
    <row r="7" spans="1:13" ht="12.75">
      <c r="A7" t="s">
        <v>301</v>
      </c>
      <c r="B7">
        <v>2</v>
      </c>
      <c r="H7" t="s">
        <v>262</v>
      </c>
      <c r="I7">
        <f>'Overall Param usage'!AA62+'Parameter list'!Y62</f>
        <v>7</v>
      </c>
      <c r="M7" t="s">
        <v>446</v>
      </c>
    </row>
    <row r="8" spans="1:13" ht="12.75">
      <c r="A8" t="s">
        <v>84</v>
      </c>
      <c r="B8">
        <v>0</v>
      </c>
      <c r="C8" t="s">
        <v>81</v>
      </c>
      <c r="H8" t="s">
        <v>163</v>
      </c>
      <c r="I8">
        <f>'Overall Param usage'!AB62+'Parameter list'!Z62</f>
        <v>20</v>
      </c>
      <c r="M8" t="s">
        <v>472</v>
      </c>
    </row>
    <row r="9" spans="1:9" ht="12.75">
      <c r="A9" t="s">
        <v>360</v>
      </c>
      <c r="B9">
        <v>0</v>
      </c>
      <c r="C9" t="s">
        <v>81</v>
      </c>
      <c r="H9" t="s">
        <v>161</v>
      </c>
      <c r="I9">
        <f>'Overall Param usage'!AC62+'Parameter list'!AA62</f>
        <v>14</v>
      </c>
    </row>
    <row r="10" spans="1:9" ht="12.75">
      <c r="A10" t="s">
        <v>204</v>
      </c>
      <c r="B10">
        <v>4</v>
      </c>
      <c r="C10" t="s">
        <v>85</v>
      </c>
      <c r="H10" t="s">
        <v>87</v>
      </c>
      <c r="I10">
        <f>'Overall Param usage'!AD62+'Parameter list'!AB62</f>
        <v>4</v>
      </c>
    </row>
    <row r="11" spans="1:9" ht="12.75">
      <c r="A11" t="s">
        <v>73</v>
      </c>
      <c r="B11">
        <v>8</v>
      </c>
      <c r="H11" t="s">
        <v>73</v>
      </c>
      <c r="I11">
        <f>'Overall Param usage'!AE62+'Parameter list'!AC62</f>
        <v>3</v>
      </c>
    </row>
    <row r="12" spans="1:9" ht="12.75">
      <c r="A12" t="s">
        <v>175</v>
      </c>
      <c r="B12">
        <v>32</v>
      </c>
      <c r="H12" t="s">
        <v>17</v>
      </c>
      <c r="I12">
        <f>'Overall Param usage'!AF62+'Parameter list'!AD62</f>
        <v>3</v>
      </c>
    </row>
    <row r="13" spans="1:9" ht="12.75">
      <c r="A13" t="s">
        <v>147</v>
      </c>
      <c r="B13">
        <v>19</v>
      </c>
      <c r="H13" t="s">
        <v>204</v>
      </c>
      <c r="I13">
        <f>'Overall Param usage'!AG62+'Parameter list'!AE62</f>
        <v>3</v>
      </c>
    </row>
    <row r="14" spans="1:9" ht="12.75">
      <c r="A14" t="s">
        <v>83</v>
      </c>
      <c r="B14">
        <v>13</v>
      </c>
      <c r="H14" t="s">
        <v>546</v>
      </c>
      <c r="I14">
        <f>'Overall Param usage'!AH62+'Parameter list'!AF62</f>
        <v>2</v>
      </c>
    </row>
    <row r="15" spans="1:9" ht="12.75">
      <c r="A15" t="s">
        <v>262</v>
      </c>
      <c r="B15">
        <v>10</v>
      </c>
      <c r="H15" t="s">
        <v>172</v>
      </c>
      <c r="I15">
        <f>'Overall Param usage'!AI62+'Parameter list'!AG62</f>
        <v>2</v>
      </c>
    </row>
    <row r="16" spans="1:9" ht="12.75">
      <c r="A16" t="s">
        <v>182</v>
      </c>
      <c r="B16">
        <v>8</v>
      </c>
      <c r="H16" t="s">
        <v>178</v>
      </c>
      <c r="I16">
        <f>'Overall Param usage'!AJ62+'Parameter list'!AH62</f>
        <v>1</v>
      </c>
    </row>
    <row r="17" spans="1:9" ht="12.75">
      <c r="A17" t="s">
        <v>173</v>
      </c>
      <c r="B17">
        <v>5</v>
      </c>
      <c r="H17" t="s">
        <v>319</v>
      </c>
      <c r="I17">
        <f>'Overall Param usage'!AK62+'Parameter list'!AI62</f>
        <v>1</v>
      </c>
    </row>
    <row r="18" spans="1:9" ht="12.75">
      <c r="A18" t="s">
        <v>17</v>
      </c>
      <c r="B18">
        <v>5</v>
      </c>
      <c r="H18" t="s">
        <v>334</v>
      </c>
      <c r="I18">
        <f>'Overall Param usage'!AL62+'Parameter list'!AJ62</f>
        <v>1</v>
      </c>
    </row>
    <row r="19" spans="1:2" ht="12.75">
      <c r="A19" t="s">
        <v>177</v>
      </c>
      <c r="B19">
        <v>5</v>
      </c>
    </row>
    <row r="20" spans="1:3" ht="12.75">
      <c r="A20" t="s">
        <v>289</v>
      </c>
      <c r="B20">
        <v>4</v>
      </c>
      <c r="C20" t="s">
        <v>82</v>
      </c>
    </row>
    <row r="21" spans="1:2" ht="12.75">
      <c r="A21" t="s">
        <v>172</v>
      </c>
      <c r="B21">
        <v>3</v>
      </c>
    </row>
    <row r="22" spans="1:2" ht="12.75">
      <c r="A22" t="s">
        <v>178</v>
      </c>
      <c r="B22">
        <v>3</v>
      </c>
    </row>
    <row r="23" spans="1:3" ht="12.75">
      <c r="A23" t="s">
        <v>281</v>
      </c>
      <c r="B23">
        <v>3</v>
      </c>
      <c r="C23" t="s">
        <v>81</v>
      </c>
    </row>
    <row r="24" spans="1:2" ht="12.75">
      <c r="A24" t="s">
        <v>319</v>
      </c>
      <c r="B24">
        <v>2</v>
      </c>
    </row>
    <row r="25" spans="1:2" ht="12.75">
      <c r="A25" t="s">
        <v>334</v>
      </c>
      <c r="B25">
        <v>2</v>
      </c>
    </row>
    <row r="26" spans="1:2" ht="12.75">
      <c r="A26" t="s">
        <v>263</v>
      </c>
      <c r="B26">
        <v>2</v>
      </c>
    </row>
    <row r="27" spans="1:3" ht="12.75">
      <c r="A27" t="s">
        <v>280</v>
      </c>
      <c r="B27">
        <v>2</v>
      </c>
      <c r="C27" t="s">
        <v>86</v>
      </c>
    </row>
    <row r="28" spans="1:3" ht="12.75">
      <c r="A28" t="s">
        <v>195</v>
      </c>
      <c r="B28">
        <v>2</v>
      </c>
      <c r="C28" t="s">
        <v>85</v>
      </c>
    </row>
    <row r="29" spans="1:3" ht="12.75">
      <c r="A29" t="s">
        <v>74</v>
      </c>
      <c r="B29">
        <v>1</v>
      </c>
      <c r="C29" t="s">
        <v>85</v>
      </c>
    </row>
    <row r="30" spans="1:3" ht="12.75">
      <c r="A30" t="s">
        <v>269</v>
      </c>
      <c r="B30">
        <v>1</v>
      </c>
      <c r="C30" t="s">
        <v>81</v>
      </c>
    </row>
    <row r="31" spans="1:3" ht="12.75">
      <c r="A31" t="s">
        <v>179</v>
      </c>
      <c r="B31">
        <v>1</v>
      </c>
      <c r="C31" t="s">
        <v>81</v>
      </c>
    </row>
    <row r="32" spans="1:3" ht="12.75">
      <c r="A32" t="s">
        <v>268</v>
      </c>
      <c r="B32">
        <v>1</v>
      </c>
      <c r="C32" t="s">
        <v>81</v>
      </c>
    </row>
    <row r="33" spans="1:3" ht="12.75">
      <c r="A33" t="s">
        <v>270</v>
      </c>
      <c r="B33">
        <v>1</v>
      </c>
      <c r="C33" t="s">
        <v>81</v>
      </c>
    </row>
    <row r="34" spans="1:3" ht="12.75">
      <c r="A34" t="s">
        <v>186</v>
      </c>
      <c r="B34">
        <v>1</v>
      </c>
      <c r="C34" t="s">
        <v>81</v>
      </c>
    </row>
    <row r="35" spans="1:3" ht="12.75">
      <c r="A35" t="s">
        <v>282</v>
      </c>
      <c r="B35">
        <v>1</v>
      </c>
      <c r="C35" t="s">
        <v>81</v>
      </c>
    </row>
    <row r="36" spans="1:3" ht="12.75">
      <c r="A36" t="s">
        <v>286</v>
      </c>
      <c r="B36">
        <v>1</v>
      </c>
      <c r="C36" t="s">
        <v>81</v>
      </c>
    </row>
    <row r="37" spans="1:3" ht="12.75">
      <c r="A37" t="s">
        <v>291</v>
      </c>
      <c r="B37">
        <v>1</v>
      </c>
      <c r="C37" t="s">
        <v>81</v>
      </c>
    </row>
    <row r="38" spans="1:3" ht="12.75">
      <c r="A38" t="s">
        <v>303</v>
      </c>
      <c r="B38">
        <v>1</v>
      </c>
      <c r="C38" t="s">
        <v>85</v>
      </c>
    </row>
    <row r="39" spans="1:3" ht="12.75">
      <c r="A39" t="s">
        <v>306</v>
      </c>
      <c r="B39">
        <v>1</v>
      </c>
      <c r="C39" t="s">
        <v>81</v>
      </c>
    </row>
    <row r="40" spans="1:3" ht="12.75">
      <c r="A40" t="s">
        <v>307</v>
      </c>
      <c r="B40">
        <v>1</v>
      </c>
      <c r="C40" t="s">
        <v>81</v>
      </c>
    </row>
    <row r="41" spans="1:3" ht="12.75">
      <c r="A41" t="s">
        <v>320</v>
      </c>
      <c r="B41">
        <v>1</v>
      </c>
      <c r="C41" t="s">
        <v>81</v>
      </c>
    </row>
    <row r="42" spans="1:3" ht="12.75">
      <c r="A42" t="s">
        <v>321</v>
      </c>
      <c r="B42">
        <v>1</v>
      </c>
      <c r="C42" t="s">
        <v>81</v>
      </c>
    </row>
    <row r="43" spans="1:3" ht="12.75">
      <c r="A43" t="s">
        <v>349</v>
      </c>
      <c r="B43">
        <v>1</v>
      </c>
      <c r="C43" t="s">
        <v>81</v>
      </c>
    </row>
    <row r="44" spans="1:3" ht="12.75">
      <c r="A44" t="s">
        <v>353</v>
      </c>
      <c r="B44">
        <v>1</v>
      </c>
      <c r="C44" t="s">
        <v>81</v>
      </c>
    </row>
    <row r="45" spans="1:3" ht="12.75">
      <c r="A45" t="s">
        <v>362</v>
      </c>
      <c r="B45">
        <v>0</v>
      </c>
      <c r="C45" t="s">
        <v>81</v>
      </c>
    </row>
    <row r="46" spans="1:3" ht="12.75">
      <c r="A46" t="s">
        <v>366</v>
      </c>
      <c r="B46">
        <v>1</v>
      </c>
      <c r="C46" t="s">
        <v>81</v>
      </c>
    </row>
    <row r="47" spans="1:3" ht="12.75">
      <c r="A47" t="s">
        <v>174</v>
      </c>
      <c r="B47">
        <v>0</v>
      </c>
      <c r="C47" t="s">
        <v>81</v>
      </c>
    </row>
    <row r="48" spans="1:3" ht="12.75">
      <c r="A48" t="s">
        <v>325</v>
      </c>
      <c r="B48">
        <v>0</v>
      </c>
      <c r="C48" t="s">
        <v>81</v>
      </c>
    </row>
    <row r="49" spans="1:3" ht="12.75">
      <c r="A49" t="s">
        <v>326</v>
      </c>
      <c r="B49">
        <v>0</v>
      </c>
      <c r="C49" t="s">
        <v>81</v>
      </c>
    </row>
    <row r="50" spans="1:3" ht="12.75">
      <c r="A50" t="s">
        <v>327</v>
      </c>
      <c r="B50">
        <v>0</v>
      </c>
      <c r="C50" t="s">
        <v>81</v>
      </c>
    </row>
    <row r="51" spans="1:3" ht="12.75">
      <c r="A51" t="s">
        <v>328</v>
      </c>
      <c r="B51">
        <v>0</v>
      </c>
      <c r="C51" t="s">
        <v>81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1">
      <selection activeCell="H6" sqref="H6"/>
    </sheetView>
  </sheetViews>
  <sheetFormatPr defaultColWidth="9.140625" defaultRowHeight="12.75"/>
  <cols>
    <col min="1" max="16384" width="8.8515625" style="0" customWidth="1"/>
  </cols>
  <sheetData>
    <row r="1" spans="1:83" ht="12.75">
      <c r="A1" s="1" t="s">
        <v>259</v>
      </c>
      <c r="B1" s="1" t="s">
        <v>64</v>
      </c>
      <c r="C1" s="1" t="s">
        <v>260</v>
      </c>
      <c r="D1" s="1" t="s">
        <v>440</v>
      </c>
      <c r="E1" s="1" t="s">
        <v>441</v>
      </c>
      <c r="F1" s="1" t="s">
        <v>378</v>
      </c>
      <c r="G1" s="1" t="s">
        <v>53</v>
      </c>
      <c r="H1" s="1" t="s">
        <v>379</v>
      </c>
      <c r="I1" s="1" t="s">
        <v>296</v>
      </c>
      <c r="J1" s="1"/>
      <c r="K1" s="1" t="s">
        <v>19</v>
      </c>
      <c r="L1" s="1" t="s">
        <v>119</v>
      </c>
      <c r="M1" s="1" t="s">
        <v>164</v>
      </c>
      <c r="N1" s="1" t="s">
        <v>163</v>
      </c>
      <c r="O1" s="1" t="s">
        <v>165</v>
      </c>
      <c r="P1" s="1" t="s">
        <v>147</v>
      </c>
      <c r="Q1" s="1" t="s">
        <v>346</v>
      </c>
      <c r="R1" s="1" t="s">
        <v>161</v>
      </c>
      <c r="S1" s="1" t="s">
        <v>175</v>
      </c>
      <c r="T1" s="1" t="s">
        <v>264</v>
      </c>
      <c r="U1" s="1" t="s">
        <v>262</v>
      </c>
      <c r="V1" s="1" t="s">
        <v>182</v>
      </c>
      <c r="W1" s="1" t="s">
        <v>265</v>
      </c>
      <c r="X1" s="1" t="s">
        <v>173</v>
      </c>
      <c r="Y1" s="1" t="s">
        <v>17</v>
      </c>
      <c r="Z1" s="1" t="s">
        <v>172</v>
      </c>
      <c r="AA1" s="1" t="s">
        <v>177</v>
      </c>
      <c r="AB1" s="1" t="s">
        <v>289</v>
      </c>
      <c r="AC1" s="1" t="s">
        <v>178</v>
      </c>
      <c r="AD1" s="1" t="s">
        <v>204</v>
      </c>
      <c r="AE1" s="1" t="s">
        <v>281</v>
      </c>
      <c r="AF1" s="1" t="s">
        <v>269</v>
      </c>
      <c r="AG1" s="1" t="s">
        <v>319</v>
      </c>
      <c r="AH1" s="1" t="s">
        <v>334</v>
      </c>
      <c r="AI1" s="1" t="s">
        <v>263</v>
      </c>
      <c r="AJ1" s="1" t="s">
        <v>179</v>
      </c>
      <c r="AK1" s="1" t="s">
        <v>268</v>
      </c>
      <c r="AL1" s="1" t="s">
        <v>280</v>
      </c>
      <c r="AM1" s="1" t="s">
        <v>195</v>
      </c>
      <c r="AN1" s="1" t="s">
        <v>301</v>
      </c>
      <c r="AO1" s="1" t="s">
        <v>316</v>
      </c>
      <c r="AP1" s="1" t="s">
        <v>360</v>
      </c>
      <c r="AQ1" s="1" t="s">
        <v>270</v>
      </c>
      <c r="AR1" s="1" t="s">
        <v>186</v>
      </c>
      <c r="AS1" s="1" t="s">
        <v>282</v>
      </c>
      <c r="AT1" s="1" t="s">
        <v>286</v>
      </c>
      <c r="AU1" s="1" t="s">
        <v>291</v>
      </c>
      <c r="AV1" s="1" t="s">
        <v>303</v>
      </c>
      <c r="AW1" s="1" t="s">
        <v>306</v>
      </c>
      <c r="AX1" s="1" t="s">
        <v>307</v>
      </c>
      <c r="AY1" s="1" t="s">
        <v>320</v>
      </c>
      <c r="AZ1" s="1" t="s">
        <v>321</v>
      </c>
      <c r="BA1" s="1" t="s">
        <v>174</v>
      </c>
      <c r="BB1" s="1" t="s">
        <v>325</v>
      </c>
      <c r="BC1" s="1" t="s">
        <v>326</v>
      </c>
      <c r="BD1" s="1" t="s">
        <v>327</v>
      </c>
      <c r="BE1" s="1" t="s">
        <v>328</v>
      </c>
      <c r="BF1" s="1" t="s">
        <v>349</v>
      </c>
      <c r="BG1" s="1" t="s">
        <v>353</v>
      </c>
      <c r="BH1" s="1" t="s">
        <v>361</v>
      </c>
      <c r="BI1" s="1" t="s">
        <v>362</v>
      </c>
      <c r="BJ1" s="1" t="s">
        <v>366</v>
      </c>
      <c r="BK1" s="1"/>
      <c r="BL1" s="1" t="s">
        <v>185</v>
      </c>
      <c r="BM1" s="1" t="s">
        <v>273</v>
      </c>
      <c r="BN1" s="1" t="s">
        <v>261</v>
      </c>
      <c r="BO1" s="1" t="s">
        <v>267</v>
      </c>
      <c r="BP1" s="1" t="s">
        <v>274</v>
      </c>
      <c r="BQ1" s="1" t="s">
        <v>166</v>
      </c>
      <c r="BR1" s="1" t="s">
        <v>272</v>
      </c>
      <c r="BS1" s="1" t="s">
        <v>203</v>
      </c>
      <c r="BT1" s="1" t="s">
        <v>277</v>
      </c>
      <c r="BU1" s="1" t="s">
        <v>278</v>
      </c>
      <c r="BV1" s="1" t="s">
        <v>279</v>
      </c>
      <c r="BW1" s="1" t="s">
        <v>374</v>
      </c>
      <c r="BX1" s="1" t="s">
        <v>283</v>
      </c>
      <c r="BY1" s="1" t="s">
        <v>284</v>
      </c>
      <c r="BZ1" s="1" t="s">
        <v>293</v>
      </c>
      <c r="CA1" s="1" t="s">
        <v>317</v>
      </c>
      <c r="CB1" s="1" t="s">
        <v>329</v>
      </c>
      <c r="CC1" s="1" t="s">
        <v>330</v>
      </c>
      <c r="CD1" s="1" t="s">
        <v>352</v>
      </c>
      <c r="CE1" s="1"/>
    </row>
    <row r="2" spans="1:83" ht="12.75">
      <c r="A2" s="3">
        <v>1</v>
      </c>
      <c r="B2" s="3"/>
      <c r="C2" s="3" t="s">
        <v>160</v>
      </c>
      <c r="D2" s="3" t="s">
        <v>442</v>
      </c>
      <c r="E2" s="3" t="s">
        <v>258</v>
      </c>
      <c r="F2" s="3"/>
      <c r="G2" s="3"/>
      <c r="H2" s="22" t="s">
        <v>117</v>
      </c>
      <c r="I2" s="22"/>
      <c r="J2" s="22"/>
      <c r="K2" s="22" t="s">
        <v>120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.75">
      <c r="A3" s="1">
        <v>15</v>
      </c>
      <c r="B3" s="1"/>
      <c r="C3" s="1" t="s">
        <v>190</v>
      </c>
      <c r="D3" s="1" t="s">
        <v>442</v>
      </c>
      <c r="E3" s="1" t="s">
        <v>258</v>
      </c>
      <c r="F3" s="1"/>
      <c r="G3" s="2"/>
      <c r="H3" s="2" t="s">
        <v>379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266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.75">
      <c r="A4" s="1">
        <v>24</v>
      </c>
      <c r="B4" s="1" t="s">
        <v>55</v>
      </c>
      <c r="C4" s="1" t="s">
        <v>200</v>
      </c>
      <c r="D4" s="1" t="s">
        <v>442</v>
      </c>
      <c r="E4" s="1" t="s">
        <v>258</v>
      </c>
      <c r="F4" s="2" t="s">
        <v>378</v>
      </c>
      <c r="G4" s="1" t="s">
        <v>53</v>
      </c>
      <c r="H4" s="1" t="s">
        <v>379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290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.75">
      <c r="A5" s="1">
        <v>25</v>
      </c>
      <c r="B5" s="1"/>
      <c r="C5" s="1" t="s">
        <v>201</v>
      </c>
      <c r="D5" s="1" t="s">
        <v>442</v>
      </c>
      <c r="E5" s="1" t="s">
        <v>258</v>
      </c>
      <c r="F5" s="1"/>
      <c r="G5" s="2"/>
      <c r="H5" s="2" t="s">
        <v>379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.75">
      <c r="A6" s="3">
        <v>30</v>
      </c>
      <c r="B6" s="3"/>
      <c r="C6" s="3" t="s">
        <v>56</v>
      </c>
      <c r="D6" s="3" t="s">
        <v>443</v>
      </c>
      <c r="E6" s="3" t="s">
        <v>258</v>
      </c>
      <c r="F6" s="3" t="s">
        <v>57</v>
      </c>
      <c r="G6" s="3"/>
      <c r="H6" s="3" t="s">
        <v>379</v>
      </c>
      <c r="I6" s="3"/>
      <c r="J6" s="3"/>
      <c r="K6" s="3" t="s">
        <v>120</v>
      </c>
      <c r="L6" s="3"/>
      <c r="M6" s="3">
        <v>30</v>
      </c>
      <c r="N6" s="3" t="s">
        <v>300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300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.75">
      <c r="A7" s="3">
        <v>31</v>
      </c>
      <c r="B7" s="1" t="s">
        <v>54</v>
      </c>
      <c r="C7" s="3" t="s">
        <v>302</v>
      </c>
      <c r="D7" s="3" t="s">
        <v>443</v>
      </c>
      <c r="E7" s="3" t="s">
        <v>258</v>
      </c>
      <c r="F7" s="3" t="s">
        <v>298</v>
      </c>
      <c r="G7" s="3"/>
      <c r="H7" s="3" t="s">
        <v>379</v>
      </c>
      <c r="I7" s="3"/>
      <c r="J7" s="3"/>
      <c r="K7" s="3" t="s">
        <v>120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.75">
      <c r="A8" s="1">
        <v>32</v>
      </c>
      <c r="B8" s="1" t="s">
        <v>58</v>
      </c>
      <c r="C8" s="1" t="s">
        <v>304</v>
      </c>
      <c r="D8" s="1" t="s">
        <v>305</v>
      </c>
      <c r="E8" s="1" t="s">
        <v>258</v>
      </c>
      <c r="F8" s="1"/>
      <c r="G8" s="1"/>
      <c r="H8" s="1" t="s">
        <v>379</v>
      </c>
      <c r="I8" s="1"/>
      <c r="J8" s="1"/>
      <c r="K8" s="1" t="s">
        <v>120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.75">
      <c r="A9" s="1">
        <v>52</v>
      </c>
      <c r="B9" s="1"/>
      <c r="C9" s="1" t="s">
        <v>364</v>
      </c>
      <c r="D9" s="1" t="s">
        <v>305</v>
      </c>
      <c r="E9" s="1" t="s">
        <v>258</v>
      </c>
      <c r="F9" s="1"/>
      <c r="G9" s="1"/>
      <c r="H9" s="1" t="s">
        <v>379</v>
      </c>
      <c r="I9" s="1" t="s">
        <v>122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365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.75">
      <c r="A10" s="1">
        <v>53</v>
      </c>
      <c r="B10" s="1"/>
      <c r="C10" s="1" t="s">
        <v>367</v>
      </c>
      <c r="D10" s="1" t="s">
        <v>305</v>
      </c>
      <c r="E10" s="1" t="s">
        <v>258</v>
      </c>
      <c r="F10" s="1"/>
      <c r="G10" s="1"/>
      <c r="H10" s="1" t="s">
        <v>379</v>
      </c>
      <c r="I10" s="1" t="s">
        <v>122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.75">
      <c r="A11" s="1">
        <v>54</v>
      </c>
      <c r="B11" s="1"/>
      <c r="C11" s="1" t="s">
        <v>368</v>
      </c>
      <c r="D11" s="1" t="s">
        <v>305</v>
      </c>
      <c r="E11" s="1" t="s">
        <v>258</v>
      </c>
      <c r="F11" s="1"/>
      <c r="G11" s="1"/>
      <c r="H11" s="1" t="s">
        <v>379</v>
      </c>
      <c r="I11" s="1" t="s">
        <v>122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.75">
      <c r="A12" s="3">
        <v>55</v>
      </c>
      <c r="B12" s="3"/>
      <c r="C12" s="3" t="s">
        <v>369</v>
      </c>
      <c r="D12" s="3" t="s">
        <v>305</v>
      </c>
      <c r="E12" s="3" t="s">
        <v>258</v>
      </c>
      <c r="F12" s="3"/>
      <c r="G12" s="1"/>
      <c r="H12" s="1" t="s">
        <v>379</v>
      </c>
      <c r="I12" s="1" t="s">
        <v>122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.75">
      <c r="A13" s="1">
        <v>56</v>
      </c>
      <c r="B13" s="1"/>
      <c r="C13" s="1" t="s">
        <v>370</v>
      </c>
      <c r="D13" s="1" t="s">
        <v>305</v>
      </c>
      <c r="E13" s="1" t="s">
        <v>258</v>
      </c>
      <c r="F13" s="1"/>
      <c r="G13" s="1"/>
      <c r="H13" s="1" t="s">
        <v>379</v>
      </c>
      <c r="I13" s="1" t="s">
        <v>122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.75">
      <c r="A14" s="1">
        <v>57</v>
      </c>
      <c r="B14" s="1"/>
      <c r="C14" s="1" t="s">
        <v>371</v>
      </c>
      <c r="D14" s="1" t="s">
        <v>305</v>
      </c>
      <c r="E14" s="1" t="s">
        <v>258</v>
      </c>
      <c r="F14" s="1"/>
      <c r="G14" s="1"/>
      <c r="H14" s="1" t="s">
        <v>379</v>
      </c>
      <c r="I14" s="1" t="s">
        <v>122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.75">
      <c r="A15" s="1">
        <v>58</v>
      </c>
      <c r="B15" s="1"/>
      <c r="C15" s="1" t="s">
        <v>372</v>
      </c>
      <c r="D15" s="1" t="s">
        <v>305</v>
      </c>
      <c r="E15" s="1" t="s">
        <v>258</v>
      </c>
      <c r="F15" s="1"/>
      <c r="G15" s="1"/>
      <c r="H15" s="1" t="s">
        <v>379</v>
      </c>
      <c r="I15" s="1" t="s">
        <v>122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.75">
      <c r="A16" s="34" t="s">
        <v>464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.75">
      <c r="A17" s="34" t="s">
        <v>67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.75">
      <c r="A20" s="1">
        <v>21</v>
      </c>
      <c r="B20" s="1" t="s">
        <v>62</v>
      </c>
      <c r="C20" s="1" t="s">
        <v>197</v>
      </c>
      <c r="D20" s="1" t="s">
        <v>443</v>
      </c>
      <c r="E20" s="1" t="s">
        <v>257</v>
      </c>
      <c r="F20" s="1"/>
      <c r="G20" s="2"/>
      <c r="H20" s="2" t="s">
        <v>61</v>
      </c>
      <c r="I20" s="2"/>
      <c r="J20" s="2"/>
      <c r="K20" s="2"/>
      <c r="L20" s="2"/>
      <c r="M20" s="1">
        <v>21</v>
      </c>
      <c r="N20" s="1" t="s">
        <v>288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288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.75">
      <c r="A21" s="1">
        <v>19</v>
      </c>
      <c r="B21" s="1"/>
      <c r="C21" s="1" t="s">
        <v>194</v>
      </c>
      <c r="D21" s="1" t="s">
        <v>256</v>
      </c>
      <c r="E21" s="1" t="s">
        <v>257</v>
      </c>
      <c r="F21" s="1" t="s">
        <v>48</v>
      </c>
      <c r="G21" s="1"/>
      <c r="H21" s="2" t="s">
        <v>117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285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.75">
      <c r="A22" s="1">
        <v>20</v>
      </c>
      <c r="B22" s="1"/>
      <c r="C22" s="1" t="s">
        <v>196</v>
      </c>
      <c r="D22" s="1" t="s">
        <v>443</v>
      </c>
      <c r="E22" s="1" t="s">
        <v>257</v>
      </c>
      <c r="F22" s="2" t="s">
        <v>47</v>
      </c>
      <c r="G22" s="2"/>
      <c r="H22" s="1" t="s">
        <v>379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287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.75">
      <c r="A23" s="1">
        <v>29</v>
      </c>
      <c r="B23" s="1"/>
      <c r="C23" s="1" t="s">
        <v>294</v>
      </c>
      <c r="D23" s="1" t="s">
        <v>443</v>
      </c>
      <c r="E23" s="1" t="s">
        <v>257</v>
      </c>
      <c r="F23" s="1"/>
      <c r="G23" s="1"/>
      <c r="H23" s="2" t="s">
        <v>379</v>
      </c>
      <c r="I23" s="1" t="s">
        <v>296</v>
      </c>
      <c r="J23" s="2"/>
      <c r="K23" s="2"/>
      <c r="L23" s="1"/>
      <c r="M23" s="1">
        <v>29</v>
      </c>
      <c r="N23" s="1" t="s">
        <v>299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299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.75">
      <c r="A24" s="1">
        <v>50</v>
      </c>
      <c r="B24" s="1"/>
      <c r="C24" s="1" t="s">
        <v>359</v>
      </c>
      <c r="D24" s="1" t="s">
        <v>442</v>
      </c>
      <c r="E24" s="1" t="s">
        <v>257</v>
      </c>
      <c r="F24" s="1"/>
      <c r="G24" s="1"/>
      <c r="H24" s="1" t="s">
        <v>379</v>
      </c>
      <c r="I24" s="1"/>
      <c r="J24" s="1"/>
      <c r="K24" s="1" t="s">
        <v>120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.75">
      <c r="A25" s="3">
        <v>51</v>
      </c>
      <c r="B25" s="3"/>
      <c r="C25" s="3" t="s">
        <v>363</v>
      </c>
      <c r="D25" s="3" t="s">
        <v>442</v>
      </c>
      <c r="E25" s="3" t="s">
        <v>257</v>
      </c>
      <c r="F25" s="3"/>
      <c r="G25" s="3"/>
      <c r="H25" s="3" t="s">
        <v>379</v>
      </c>
      <c r="I25" s="3" t="s">
        <v>296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.75">
      <c r="A26" s="34" t="s">
        <v>464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.75">
      <c r="A27" s="34" t="s">
        <v>67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.75">
      <c r="A31" s="1">
        <v>3</v>
      </c>
      <c r="B31" s="1"/>
      <c r="C31" s="1" t="s">
        <v>345</v>
      </c>
      <c r="D31" s="1" t="s">
        <v>443</v>
      </c>
      <c r="E31" s="1" t="s">
        <v>445</v>
      </c>
      <c r="F31" s="1"/>
      <c r="G31" s="1"/>
      <c r="H31" s="1" t="s">
        <v>379</v>
      </c>
      <c r="I31" s="2" t="s">
        <v>296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.75">
      <c r="A32" s="1">
        <v>6</v>
      </c>
      <c r="B32" s="1"/>
      <c r="C32" s="1" t="s">
        <v>18</v>
      </c>
      <c r="D32" s="1" t="s">
        <v>443</v>
      </c>
      <c r="E32" s="1" t="s">
        <v>445</v>
      </c>
      <c r="F32" s="2" t="s">
        <v>378</v>
      </c>
      <c r="G32" s="1" t="s">
        <v>53</v>
      </c>
      <c r="H32" s="1" t="s">
        <v>379</v>
      </c>
      <c r="I32" s="1"/>
      <c r="J32" s="2"/>
      <c r="K32" s="2" t="s">
        <v>120</v>
      </c>
      <c r="L32" s="2" t="s">
        <v>120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.75">
      <c r="A33" s="1">
        <v>35</v>
      </c>
      <c r="B33" s="1"/>
      <c r="C33" s="1" t="s">
        <v>312</v>
      </c>
      <c r="D33" s="1" t="s">
        <v>256</v>
      </c>
      <c r="E33" s="1" t="s">
        <v>445</v>
      </c>
      <c r="F33" s="1"/>
      <c r="G33" s="1"/>
      <c r="H33" s="1" t="s">
        <v>379</v>
      </c>
      <c r="I33" s="2" t="s">
        <v>296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.75">
      <c r="A34" s="1">
        <v>37</v>
      </c>
      <c r="B34" s="1"/>
      <c r="C34" s="1" t="s">
        <v>314</v>
      </c>
      <c r="D34" s="1" t="s">
        <v>315</v>
      </c>
      <c r="E34" s="1" t="s">
        <v>445</v>
      </c>
      <c r="F34" s="1"/>
      <c r="G34" s="1"/>
      <c r="H34" s="1" t="s">
        <v>379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.75">
      <c r="A35" s="3">
        <v>60</v>
      </c>
      <c r="B35" s="3"/>
      <c r="C35" s="3" t="s">
        <v>375</v>
      </c>
      <c r="D35" s="3" t="s">
        <v>443</v>
      </c>
      <c r="E35" s="3" t="s">
        <v>445</v>
      </c>
      <c r="F35" s="3"/>
      <c r="G35" s="3"/>
      <c r="H35" s="3" t="s">
        <v>379</v>
      </c>
      <c r="I35" s="3"/>
      <c r="J35" s="3"/>
      <c r="K35" s="3" t="s">
        <v>120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.75">
      <c r="A36" s="3">
        <v>61</v>
      </c>
      <c r="B36" s="3"/>
      <c r="C36" s="3" t="s">
        <v>376</v>
      </c>
      <c r="D36" s="3" t="s">
        <v>443</v>
      </c>
      <c r="E36" s="3" t="s">
        <v>445</v>
      </c>
      <c r="F36" s="3"/>
      <c r="G36" s="3"/>
      <c r="H36" s="3" t="s">
        <v>379</v>
      </c>
      <c r="I36" s="3"/>
      <c r="J36" s="3"/>
      <c r="K36" s="3" t="s">
        <v>120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.75">
      <c r="A37" s="1">
        <v>4</v>
      </c>
      <c r="B37" s="1"/>
      <c r="C37" s="1" t="s">
        <v>347</v>
      </c>
      <c r="D37" s="1" t="s">
        <v>442</v>
      </c>
      <c r="E37" s="1" t="s">
        <v>445</v>
      </c>
      <c r="F37" s="1"/>
      <c r="G37" s="1"/>
      <c r="H37" s="1" t="s">
        <v>379</v>
      </c>
      <c r="I37" s="2" t="s">
        <v>296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.75">
      <c r="A38" s="34" t="s">
        <v>464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.75">
      <c r="A39" s="34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.75">
      <c r="A42" s="1">
        <v>2</v>
      </c>
      <c r="B42" s="1"/>
      <c r="C42" s="1" t="s">
        <v>118</v>
      </c>
      <c r="D42" s="1" t="s">
        <v>443</v>
      </c>
      <c r="E42" s="1" t="s">
        <v>444</v>
      </c>
      <c r="F42" s="1"/>
      <c r="G42" s="1"/>
      <c r="H42" s="1" t="s">
        <v>379</v>
      </c>
      <c r="I42" s="2" t="s">
        <v>296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.75">
      <c r="A43" s="1">
        <v>9</v>
      </c>
      <c r="B43" s="1"/>
      <c r="C43" s="1" t="s">
        <v>450</v>
      </c>
      <c r="D43" s="1" t="s">
        <v>443</v>
      </c>
      <c r="E43" s="1" t="s">
        <v>444</v>
      </c>
      <c r="F43" s="1"/>
      <c r="G43" s="2"/>
      <c r="H43" s="2" t="s">
        <v>379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271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.75">
      <c r="A44" s="1">
        <v>10</v>
      </c>
      <c r="B44" s="1"/>
      <c r="C44" s="1" t="s">
        <v>183</v>
      </c>
      <c r="D44" s="1" t="s">
        <v>443</v>
      </c>
      <c r="E44" s="1" t="s">
        <v>444</v>
      </c>
      <c r="F44" s="1" t="s">
        <v>60</v>
      </c>
      <c r="G44" s="2"/>
      <c r="H44" s="1" t="s">
        <v>379</v>
      </c>
      <c r="I44" s="1" t="s">
        <v>296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.75">
      <c r="A45" s="1">
        <v>11</v>
      </c>
      <c r="B45" s="1"/>
      <c r="C45" s="1" t="s">
        <v>184</v>
      </c>
      <c r="D45" s="1" t="s">
        <v>443</v>
      </c>
      <c r="E45" s="1" t="s">
        <v>444</v>
      </c>
      <c r="F45" s="1" t="s">
        <v>51</v>
      </c>
      <c r="G45" s="1"/>
      <c r="H45" s="2" t="s">
        <v>379</v>
      </c>
      <c r="I45" s="2" t="s">
        <v>296</v>
      </c>
      <c r="J45" s="2"/>
      <c r="K45" s="2"/>
      <c r="L45" s="2" t="s">
        <v>120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.75">
      <c r="A46" s="1">
        <v>14</v>
      </c>
      <c r="B46" s="1"/>
      <c r="C46" s="1" t="s">
        <v>50</v>
      </c>
      <c r="D46" s="1" t="s">
        <v>254</v>
      </c>
      <c r="E46" s="1" t="s">
        <v>255</v>
      </c>
      <c r="F46" s="1"/>
      <c r="G46" s="2"/>
      <c r="H46" s="1" t="s">
        <v>379</v>
      </c>
      <c r="I46" s="2" t="s">
        <v>296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276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.75">
      <c r="A47" s="1">
        <v>33</v>
      </c>
      <c r="B47" s="1"/>
      <c r="C47" s="1" t="s">
        <v>308</v>
      </c>
      <c r="D47" s="1" t="s">
        <v>309</v>
      </c>
      <c r="E47" s="1" t="s">
        <v>444</v>
      </c>
      <c r="F47" s="1"/>
      <c r="G47" s="1"/>
      <c r="H47" s="2" t="s">
        <v>379</v>
      </c>
      <c r="I47" s="1" t="s">
        <v>296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.75">
      <c r="A48" s="1">
        <v>34</v>
      </c>
      <c r="B48" s="1"/>
      <c r="C48" s="1" t="s">
        <v>310</v>
      </c>
      <c r="D48" s="1" t="s">
        <v>443</v>
      </c>
      <c r="E48" s="1" t="s">
        <v>444</v>
      </c>
      <c r="F48" s="1"/>
      <c r="G48" s="1"/>
      <c r="H48" s="2" t="s">
        <v>379</v>
      </c>
      <c r="I48" s="1" t="s">
        <v>296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311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.75">
      <c r="A49" s="3">
        <v>45</v>
      </c>
      <c r="B49" s="3"/>
      <c r="C49" s="3" t="s">
        <v>350</v>
      </c>
      <c r="D49" s="3" t="s">
        <v>351</v>
      </c>
      <c r="E49" s="3" t="s">
        <v>444</v>
      </c>
      <c r="F49" s="3" t="s">
        <v>123</v>
      </c>
      <c r="G49" s="3"/>
      <c r="H49" s="3" t="s">
        <v>379</v>
      </c>
      <c r="I49" s="3"/>
      <c r="J49" s="3"/>
      <c r="K49" s="3" t="s">
        <v>120</v>
      </c>
      <c r="L49" s="3" t="s">
        <v>120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.75">
      <c r="A50" s="3">
        <v>46</v>
      </c>
      <c r="B50" s="3"/>
      <c r="C50" s="3" t="s">
        <v>354</v>
      </c>
      <c r="D50" s="3" t="s">
        <v>443</v>
      </c>
      <c r="E50" s="3" t="s">
        <v>255</v>
      </c>
      <c r="F50" s="3"/>
      <c r="G50" s="3"/>
      <c r="H50" s="3" t="s">
        <v>379</v>
      </c>
      <c r="I50" s="3" t="s">
        <v>122</v>
      </c>
      <c r="J50" s="3"/>
      <c r="K50" s="3" t="s">
        <v>120</v>
      </c>
      <c r="L50" s="3" t="s">
        <v>120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.75">
      <c r="A51" s="3">
        <v>47</v>
      </c>
      <c r="B51" s="3"/>
      <c r="C51" s="3" t="s">
        <v>355</v>
      </c>
      <c r="D51" s="3" t="s">
        <v>443</v>
      </c>
      <c r="E51" s="3" t="s">
        <v>444</v>
      </c>
      <c r="F51" s="3"/>
      <c r="G51" s="3"/>
      <c r="H51" s="3" t="s">
        <v>379</v>
      </c>
      <c r="I51" s="3" t="s">
        <v>122</v>
      </c>
      <c r="J51" s="3"/>
      <c r="K51" s="3" t="s">
        <v>120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.75">
      <c r="A52" s="1">
        <v>59</v>
      </c>
      <c r="B52" s="1"/>
      <c r="C52" s="1" t="s">
        <v>373</v>
      </c>
      <c r="D52" s="1" t="s">
        <v>443</v>
      </c>
      <c r="E52" s="1" t="s">
        <v>444</v>
      </c>
      <c r="F52" s="1" t="s">
        <v>298</v>
      </c>
      <c r="G52" s="1"/>
      <c r="H52" s="1" t="s">
        <v>379</v>
      </c>
      <c r="I52" s="1"/>
      <c r="J52" s="1"/>
      <c r="K52" s="1" t="s">
        <v>120</v>
      </c>
      <c r="L52" s="1" t="s">
        <v>120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.75">
      <c r="A53" s="34" t="s">
        <v>464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.75">
      <c r="A54" s="34" t="s">
        <v>67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 aca="true" t="shared" si="12" ref="M54:AR54">M53/$H53</f>
        <v>0.7272727272727273</v>
      </c>
      <c r="N54" s="1">
        <f t="shared" si="12"/>
        <v>0.6363636363636364</v>
      </c>
      <c r="O54" s="1">
        <f t="shared" si="12"/>
        <v>0.5454545454545454</v>
      </c>
      <c r="P54" s="1">
        <f t="shared" si="12"/>
        <v>0.36363636363636365</v>
      </c>
      <c r="Q54" s="1">
        <f t="shared" si="12"/>
        <v>0.7272727272727273</v>
      </c>
      <c r="R54" s="1">
        <f t="shared" si="12"/>
        <v>0.6363636363636364</v>
      </c>
      <c r="S54" s="1">
        <f t="shared" si="12"/>
        <v>0.6363636363636364</v>
      </c>
      <c r="T54" s="1">
        <f t="shared" si="12"/>
        <v>0.36363636363636365</v>
      </c>
      <c r="U54" s="1">
        <f t="shared" si="12"/>
        <v>0.36363636363636365</v>
      </c>
      <c r="V54" s="1">
        <f t="shared" si="12"/>
        <v>0.18181818181818182</v>
      </c>
      <c r="W54" s="1">
        <f t="shared" si="12"/>
        <v>0.18181818181818182</v>
      </c>
      <c r="X54" s="1">
        <f t="shared" si="12"/>
        <v>0.09090909090909091</v>
      </c>
      <c r="Y54" s="1">
        <f t="shared" si="12"/>
        <v>0</v>
      </c>
      <c r="Z54" s="1">
        <f t="shared" si="12"/>
        <v>0</v>
      </c>
      <c r="AA54" s="1">
        <f t="shared" si="12"/>
        <v>0.18181818181818182</v>
      </c>
      <c r="AB54" s="1">
        <f t="shared" si="12"/>
        <v>0</v>
      </c>
      <c r="AC54" s="1">
        <f t="shared" si="12"/>
        <v>0.09090909090909091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2"/>
        <v>0</v>
      </c>
      <c r="AH54" s="1">
        <f t="shared" si="12"/>
        <v>0</v>
      </c>
      <c r="AI54" s="1">
        <f t="shared" si="12"/>
        <v>0.09090909090909091</v>
      </c>
      <c r="AJ54" s="1">
        <f t="shared" si="12"/>
        <v>0</v>
      </c>
      <c r="AK54" s="1">
        <f t="shared" si="12"/>
        <v>0</v>
      </c>
      <c r="AL54" s="1">
        <f t="shared" si="12"/>
        <v>0.09090909090909091</v>
      </c>
      <c r="AM54" s="1">
        <f t="shared" si="12"/>
        <v>0</v>
      </c>
      <c r="AN54" s="1">
        <f t="shared" si="12"/>
        <v>0</v>
      </c>
      <c r="AO54" s="1">
        <f t="shared" si="12"/>
        <v>0</v>
      </c>
      <c r="AP54" s="1">
        <f t="shared" si="12"/>
        <v>0</v>
      </c>
      <c r="AQ54" s="1">
        <f t="shared" si="12"/>
        <v>0</v>
      </c>
      <c r="AR54" s="1">
        <f t="shared" si="12"/>
        <v>0.09090909090909091</v>
      </c>
      <c r="AS54" s="1">
        <f aca="true" t="shared" si="13" ref="AS54:BJ54">AS53/$H53</f>
        <v>0</v>
      </c>
      <c r="AT54" s="1">
        <f t="shared" si="13"/>
        <v>0</v>
      </c>
      <c r="AU54" s="1">
        <f t="shared" si="13"/>
        <v>0</v>
      </c>
      <c r="AV54" s="1">
        <f t="shared" si="13"/>
        <v>0</v>
      </c>
      <c r="AW54" s="1">
        <f t="shared" si="13"/>
        <v>0</v>
      </c>
      <c r="AX54" s="1">
        <f t="shared" si="13"/>
        <v>0</v>
      </c>
      <c r="AY54" s="1">
        <f t="shared" si="13"/>
        <v>0</v>
      </c>
      <c r="AZ54" s="1">
        <f t="shared" si="13"/>
        <v>0</v>
      </c>
      <c r="BA54" s="1">
        <f t="shared" si="13"/>
        <v>0</v>
      </c>
      <c r="BB54" s="1">
        <f t="shared" si="13"/>
        <v>0</v>
      </c>
      <c r="BC54" s="1">
        <f t="shared" si="13"/>
        <v>0</v>
      </c>
      <c r="BD54" s="1">
        <f t="shared" si="13"/>
        <v>0</v>
      </c>
      <c r="BE54" s="1">
        <f t="shared" si="13"/>
        <v>0</v>
      </c>
      <c r="BF54" s="1">
        <f t="shared" si="13"/>
        <v>0</v>
      </c>
      <c r="BG54" s="1">
        <f t="shared" si="13"/>
        <v>0.09090909090909091</v>
      </c>
      <c r="BH54" s="1">
        <f t="shared" si="13"/>
        <v>0</v>
      </c>
      <c r="BI54" s="1">
        <f t="shared" si="13"/>
        <v>0</v>
      </c>
      <c r="BJ54" s="1">
        <f t="shared" si="13"/>
        <v>0</v>
      </c>
      <c r="BK54" s="1"/>
      <c r="BL54" s="1">
        <f aca="true" t="shared" si="14" ref="BL54:CD54">BL53/$H53</f>
        <v>0.18181818181818182</v>
      </c>
      <c r="BM54" s="1">
        <f t="shared" si="14"/>
        <v>0.18181818181818182</v>
      </c>
      <c r="BN54" s="1">
        <f t="shared" si="14"/>
        <v>0.18181818181818182</v>
      </c>
      <c r="BO54" s="1">
        <f t="shared" si="14"/>
        <v>0.09090909090909091</v>
      </c>
      <c r="BP54" s="1">
        <f t="shared" si="14"/>
        <v>0.18181818181818182</v>
      </c>
      <c r="BQ54" s="1">
        <f t="shared" si="14"/>
        <v>0.36363636363636365</v>
      </c>
      <c r="BR54" s="1">
        <f t="shared" si="14"/>
        <v>0.09090909090909091</v>
      </c>
      <c r="BS54" s="1">
        <f t="shared" si="14"/>
        <v>0</v>
      </c>
      <c r="BT54" s="1">
        <f t="shared" si="14"/>
        <v>0</v>
      </c>
      <c r="BU54" s="1">
        <f t="shared" si="14"/>
        <v>0</v>
      </c>
      <c r="BV54" s="1">
        <f t="shared" si="14"/>
        <v>0</v>
      </c>
      <c r="BW54" s="1">
        <f t="shared" si="14"/>
        <v>0.09090909090909091</v>
      </c>
      <c r="BX54" s="1">
        <f t="shared" si="14"/>
        <v>0</v>
      </c>
      <c r="BY54" s="1">
        <f t="shared" si="14"/>
        <v>0</v>
      </c>
      <c r="BZ54" s="1">
        <f t="shared" si="14"/>
        <v>0</v>
      </c>
      <c r="CA54" s="1">
        <f t="shared" si="14"/>
        <v>0</v>
      </c>
      <c r="CB54" s="1">
        <f t="shared" si="14"/>
        <v>0</v>
      </c>
      <c r="CC54" s="1">
        <f t="shared" si="14"/>
        <v>0</v>
      </c>
      <c r="CD54" s="1">
        <f t="shared" si="14"/>
        <v>0.09090909090909091</v>
      </c>
      <c r="CE54" s="1"/>
    </row>
    <row r="55" spans="1:8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.75">
      <c r="A57" s="1">
        <v>22</v>
      </c>
      <c r="B57" s="1"/>
      <c r="C57" s="1" t="s">
        <v>198</v>
      </c>
      <c r="D57" s="1" t="s">
        <v>442</v>
      </c>
      <c r="E57" s="1" t="s">
        <v>446</v>
      </c>
      <c r="G57" s="2"/>
      <c r="H57" s="1" t="s">
        <v>379</v>
      </c>
      <c r="I57" s="2" t="s">
        <v>296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36" customFormat="1" ht="12.75">
      <c r="A58" s="3">
        <v>12</v>
      </c>
      <c r="B58" s="3"/>
      <c r="C58" s="3" t="s">
        <v>187</v>
      </c>
      <c r="D58" s="3" t="s">
        <v>443</v>
      </c>
      <c r="E58" s="3" t="s">
        <v>446</v>
      </c>
      <c r="F58" s="3"/>
      <c r="G58" s="22"/>
      <c r="H58" s="22" t="s">
        <v>379</v>
      </c>
      <c r="I58" s="22" t="s">
        <v>296</v>
      </c>
      <c r="J58" s="22"/>
      <c r="K58" s="22" t="s">
        <v>120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275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.75">
      <c r="A59" s="1">
        <v>7</v>
      </c>
      <c r="B59" s="1"/>
      <c r="C59" s="1" t="s">
        <v>180</v>
      </c>
      <c r="D59" s="1" t="s">
        <v>443</v>
      </c>
      <c r="E59" s="1" t="s">
        <v>446</v>
      </c>
      <c r="F59" s="1"/>
      <c r="G59" s="2"/>
      <c r="H59" s="1" t="s">
        <v>379</v>
      </c>
      <c r="I59" s="2" t="s">
        <v>296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.75">
      <c r="A60" s="1">
        <v>8</v>
      </c>
      <c r="B60" s="1"/>
      <c r="C60" s="1" t="s">
        <v>181</v>
      </c>
      <c r="D60" s="1" t="s">
        <v>442</v>
      </c>
      <c r="E60" s="1" t="s">
        <v>446</v>
      </c>
      <c r="F60" s="1"/>
      <c r="G60" s="2"/>
      <c r="H60" s="1" t="s">
        <v>379</v>
      </c>
      <c r="I60" s="2" t="s">
        <v>296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.75">
      <c r="A61" s="1">
        <v>18</v>
      </c>
      <c r="B61" s="1"/>
      <c r="C61" s="1" t="s">
        <v>193</v>
      </c>
      <c r="D61" s="1" t="s">
        <v>443</v>
      </c>
      <c r="E61" s="1" t="s">
        <v>446</v>
      </c>
      <c r="F61" s="2" t="s">
        <v>378</v>
      </c>
      <c r="G61" s="2"/>
      <c r="H61" s="2" t="s">
        <v>379</v>
      </c>
      <c r="I61" s="2"/>
      <c r="J61" s="2"/>
      <c r="K61" s="2" t="s">
        <v>120</v>
      </c>
      <c r="L61" s="2" t="s">
        <v>120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.75">
      <c r="A62" s="1">
        <v>26</v>
      </c>
      <c r="B62" s="1"/>
      <c r="C62" s="1" t="s">
        <v>202</v>
      </c>
      <c r="D62" s="1" t="s">
        <v>443</v>
      </c>
      <c r="E62" s="1" t="s">
        <v>446</v>
      </c>
      <c r="F62" s="1"/>
      <c r="G62" s="2"/>
      <c r="H62" s="2" t="s">
        <v>379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292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.75">
      <c r="A63" s="1">
        <v>27</v>
      </c>
      <c r="B63" s="1"/>
      <c r="C63" s="1" t="s">
        <v>205</v>
      </c>
      <c r="D63" s="1" t="s">
        <v>443</v>
      </c>
      <c r="E63" s="1" t="s">
        <v>446</v>
      </c>
      <c r="F63" s="1"/>
      <c r="G63" s="2"/>
      <c r="H63" s="2" t="s">
        <v>379</v>
      </c>
      <c r="I63" s="2"/>
      <c r="J63" s="2"/>
      <c r="K63" s="2"/>
      <c r="L63" s="2" t="s">
        <v>120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.75">
      <c r="A64" s="1">
        <v>28</v>
      </c>
      <c r="B64" s="1"/>
      <c r="C64" s="1" t="s">
        <v>243</v>
      </c>
      <c r="D64" s="1" t="s">
        <v>443</v>
      </c>
      <c r="E64" s="1" t="s">
        <v>446</v>
      </c>
      <c r="F64" s="1"/>
      <c r="G64" s="2"/>
      <c r="H64" s="2" t="s">
        <v>379</v>
      </c>
      <c r="I64" s="2" t="s">
        <v>296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.75">
      <c r="A65" s="1">
        <v>36</v>
      </c>
      <c r="B65" s="1" t="s">
        <v>54</v>
      </c>
      <c r="C65" s="1" t="s">
        <v>313</v>
      </c>
      <c r="D65" s="1" t="s">
        <v>442</v>
      </c>
      <c r="E65" s="1" t="s">
        <v>446</v>
      </c>
      <c r="F65" s="1"/>
      <c r="G65" s="1"/>
      <c r="H65" s="1" t="s">
        <v>379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.75">
      <c r="A66" s="3">
        <v>38</v>
      </c>
      <c r="B66" s="3"/>
      <c r="C66" s="3" t="s">
        <v>318</v>
      </c>
      <c r="D66" s="3" t="s">
        <v>309</v>
      </c>
      <c r="E66" s="3" t="s">
        <v>446</v>
      </c>
      <c r="F66" s="3" t="s">
        <v>378</v>
      </c>
      <c r="G66" s="3" t="s">
        <v>63</v>
      </c>
      <c r="H66" s="3" t="s">
        <v>379</v>
      </c>
      <c r="I66" s="3"/>
      <c r="J66" s="3"/>
      <c r="K66" s="3" t="s">
        <v>120</v>
      </c>
      <c r="L66" s="3" t="s">
        <v>120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.75">
      <c r="A67" s="1">
        <v>40</v>
      </c>
      <c r="B67" s="1"/>
      <c r="C67" s="1" t="s">
        <v>324</v>
      </c>
      <c r="D67" s="1" t="s">
        <v>443</v>
      </c>
      <c r="E67" s="1" t="s">
        <v>446</v>
      </c>
      <c r="F67" s="35" t="s">
        <v>378</v>
      </c>
      <c r="G67" s="35" t="s">
        <v>63</v>
      </c>
      <c r="H67" s="35" t="s">
        <v>379</v>
      </c>
      <c r="I67" s="1"/>
      <c r="J67" s="1"/>
      <c r="K67" s="1" t="s">
        <v>52</v>
      </c>
      <c r="L67" s="1" t="s">
        <v>120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.75">
      <c r="A68" s="3">
        <v>42</v>
      </c>
      <c r="B68" s="3"/>
      <c r="C68" s="3" t="s">
        <v>551</v>
      </c>
      <c r="D68" s="3" t="s">
        <v>443</v>
      </c>
      <c r="E68" s="3" t="s">
        <v>446</v>
      </c>
      <c r="F68" s="3"/>
      <c r="G68" s="3" t="s">
        <v>121</v>
      </c>
      <c r="H68" s="3" t="s">
        <v>379</v>
      </c>
      <c r="I68" s="3"/>
      <c r="J68" s="3"/>
      <c r="K68" s="3" t="s">
        <v>120</v>
      </c>
      <c r="L68" s="3" t="s">
        <v>120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.75">
      <c r="A69" s="1">
        <v>43</v>
      </c>
      <c r="B69" s="1"/>
      <c r="C69" s="1" t="s">
        <v>159</v>
      </c>
      <c r="D69" s="1" t="s">
        <v>442</v>
      </c>
      <c r="E69" s="1" t="s">
        <v>446</v>
      </c>
      <c r="F69" s="35" t="s">
        <v>378</v>
      </c>
      <c r="G69" s="35" t="s">
        <v>63</v>
      </c>
      <c r="H69" s="35" t="s">
        <v>379</v>
      </c>
      <c r="I69" s="1"/>
      <c r="J69" s="1"/>
      <c r="K69" s="1"/>
      <c r="L69" s="1" t="s">
        <v>120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.75">
      <c r="A70" s="1">
        <v>44</v>
      </c>
      <c r="B70" s="1"/>
      <c r="C70" s="1" t="s">
        <v>552</v>
      </c>
      <c r="D70" s="1" t="s">
        <v>442</v>
      </c>
      <c r="E70" s="1" t="s">
        <v>446</v>
      </c>
      <c r="F70" s="35" t="s">
        <v>378</v>
      </c>
      <c r="G70" s="35"/>
      <c r="H70" s="35" t="s">
        <v>379</v>
      </c>
      <c r="I70" s="1"/>
      <c r="J70" s="1"/>
      <c r="K70" s="1"/>
      <c r="L70" s="1" t="s">
        <v>120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.75">
      <c r="A71" s="1" t="s">
        <v>65</v>
      </c>
      <c r="B71" s="1"/>
      <c r="C71" s="1" t="s">
        <v>59</v>
      </c>
      <c r="D71" s="1" t="s">
        <v>256</v>
      </c>
      <c r="E71" s="1" t="s">
        <v>446</v>
      </c>
      <c r="F71" s="1" t="s">
        <v>298</v>
      </c>
      <c r="G71" s="1"/>
      <c r="H71" s="1" t="s">
        <v>379</v>
      </c>
      <c r="I71" s="1"/>
      <c r="J71" s="1"/>
      <c r="K71" s="1" t="s">
        <v>120</v>
      </c>
      <c r="L71" s="1" t="s">
        <v>120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.75">
      <c r="A72" s="34" t="s">
        <v>464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5" ref="N72:BY72">COUNTA(N57:N71)</f>
        <v>9</v>
      </c>
      <c r="O72" s="1">
        <f t="shared" si="15"/>
        <v>11</v>
      </c>
      <c r="P72" s="1">
        <f t="shared" si="15"/>
        <v>4</v>
      </c>
      <c r="Q72" s="1">
        <f t="shared" si="15"/>
        <v>8</v>
      </c>
      <c r="R72" s="1">
        <f t="shared" si="15"/>
        <v>10</v>
      </c>
      <c r="S72" s="1">
        <f t="shared" si="15"/>
        <v>11</v>
      </c>
      <c r="T72" s="1">
        <f t="shared" si="15"/>
        <v>1</v>
      </c>
      <c r="U72" s="1">
        <f t="shared" si="15"/>
        <v>2</v>
      </c>
      <c r="V72" s="1">
        <f t="shared" si="15"/>
        <v>0</v>
      </c>
      <c r="W72" s="1">
        <f t="shared" si="15"/>
        <v>1</v>
      </c>
      <c r="X72" s="1">
        <f t="shared" si="15"/>
        <v>2</v>
      </c>
      <c r="Y72" s="1">
        <f t="shared" si="15"/>
        <v>0</v>
      </c>
      <c r="Z72" s="1">
        <f t="shared" si="15"/>
        <v>2</v>
      </c>
      <c r="AA72" s="1">
        <f t="shared" si="15"/>
        <v>1</v>
      </c>
      <c r="AB72" s="1">
        <f t="shared" si="15"/>
        <v>3</v>
      </c>
      <c r="AC72" s="1">
        <f t="shared" si="15"/>
        <v>0</v>
      </c>
      <c r="AD72" s="1">
        <f t="shared" si="15"/>
        <v>3</v>
      </c>
      <c r="AE72" s="1">
        <f t="shared" si="15"/>
        <v>2</v>
      </c>
      <c r="AF72" s="1">
        <f t="shared" si="15"/>
        <v>1</v>
      </c>
      <c r="AG72" s="1">
        <f t="shared" si="15"/>
        <v>3</v>
      </c>
      <c r="AH72" s="1">
        <f t="shared" si="15"/>
        <v>1</v>
      </c>
      <c r="AI72" s="1">
        <f t="shared" si="15"/>
        <v>0</v>
      </c>
      <c r="AJ72" s="1">
        <f t="shared" si="15"/>
        <v>0</v>
      </c>
      <c r="AK72" s="1">
        <f t="shared" si="15"/>
        <v>0</v>
      </c>
      <c r="AL72" s="1">
        <f t="shared" si="15"/>
        <v>0</v>
      </c>
      <c r="AM72" s="1">
        <f t="shared" si="15"/>
        <v>0</v>
      </c>
      <c r="AN72" s="1">
        <f t="shared" si="15"/>
        <v>0</v>
      </c>
      <c r="AO72" s="1">
        <f t="shared" si="15"/>
        <v>0</v>
      </c>
      <c r="AP72" s="1">
        <f t="shared" si="15"/>
        <v>0</v>
      </c>
      <c r="AQ72" s="1">
        <f t="shared" si="15"/>
        <v>1</v>
      </c>
      <c r="AR72" s="1">
        <f t="shared" si="15"/>
        <v>0</v>
      </c>
      <c r="AS72" s="1">
        <f t="shared" si="15"/>
        <v>0</v>
      </c>
      <c r="AT72" s="1">
        <f t="shared" si="15"/>
        <v>0</v>
      </c>
      <c r="AU72" s="1">
        <f t="shared" si="15"/>
        <v>0</v>
      </c>
      <c r="AV72" s="1">
        <f t="shared" si="15"/>
        <v>0</v>
      </c>
      <c r="AW72" s="1">
        <f t="shared" si="15"/>
        <v>0</v>
      </c>
      <c r="AX72" s="1">
        <f t="shared" si="15"/>
        <v>0</v>
      </c>
      <c r="AY72" s="1">
        <f t="shared" si="15"/>
        <v>1</v>
      </c>
      <c r="AZ72" s="1">
        <f t="shared" si="15"/>
        <v>1</v>
      </c>
      <c r="BA72" s="1">
        <f t="shared" si="15"/>
        <v>1</v>
      </c>
      <c r="BB72" s="1">
        <f t="shared" si="15"/>
        <v>1</v>
      </c>
      <c r="BC72" s="1">
        <f t="shared" si="15"/>
        <v>1</v>
      </c>
      <c r="BD72" s="1">
        <f t="shared" si="15"/>
        <v>1</v>
      </c>
      <c r="BE72" s="1">
        <f t="shared" si="15"/>
        <v>1</v>
      </c>
      <c r="BF72" s="1">
        <f t="shared" si="15"/>
        <v>1</v>
      </c>
      <c r="BG72" s="1">
        <f t="shared" si="15"/>
        <v>0</v>
      </c>
      <c r="BH72" s="1">
        <f t="shared" si="15"/>
        <v>0</v>
      </c>
      <c r="BI72" s="1">
        <f t="shared" si="15"/>
        <v>0</v>
      </c>
      <c r="BJ72" s="1">
        <f t="shared" si="15"/>
        <v>0</v>
      </c>
      <c r="BK72" s="1"/>
      <c r="BL72" s="1">
        <f t="shared" si="15"/>
        <v>2</v>
      </c>
      <c r="BM72" s="1">
        <f t="shared" si="15"/>
        <v>2</v>
      </c>
      <c r="BN72" s="1">
        <f t="shared" si="15"/>
        <v>1</v>
      </c>
      <c r="BO72" s="1">
        <f t="shared" si="15"/>
        <v>2</v>
      </c>
      <c r="BP72" s="1">
        <f t="shared" si="15"/>
        <v>1</v>
      </c>
      <c r="BQ72" s="1">
        <f t="shared" si="15"/>
        <v>1</v>
      </c>
      <c r="BR72" s="1">
        <f t="shared" si="15"/>
        <v>1</v>
      </c>
      <c r="BS72" s="1">
        <f t="shared" si="15"/>
        <v>3</v>
      </c>
      <c r="BT72" s="1">
        <f t="shared" si="15"/>
        <v>0</v>
      </c>
      <c r="BU72" s="1">
        <f t="shared" si="15"/>
        <v>1</v>
      </c>
      <c r="BV72" s="1">
        <f t="shared" si="15"/>
        <v>1</v>
      </c>
      <c r="BW72" s="1">
        <f t="shared" si="15"/>
        <v>0</v>
      </c>
      <c r="BX72" s="1">
        <f t="shared" si="15"/>
        <v>1</v>
      </c>
      <c r="BY72" s="1">
        <f t="shared" si="15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.75">
      <c r="A73" s="34" t="s">
        <v>67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aca="true" t="shared" si="16" ref="M73:AR73">M72/$H72</f>
        <v>0.7333333333333333</v>
      </c>
      <c r="N73" s="1">
        <f t="shared" si="16"/>
        <v>0.6</v>
      </c>
      <c r="O73" s="1">
        <f t="shared" si="16"/>
        <v>0.7333333333333333</v>
      </c>
      <c r="P73" s="1">
        <f t="shared" si="16"/>
        <v>0.26666666666666666</v>
      </c>
      <c r="Q73" s="1">
        <f t="shared" si="16"/>
        <v>0.5333333333333333</v>
      </c>
      <c r="R73" s="1">
        <f t="shared" si="16"/>
        <v>0.6666666666666666</v>
      </c>
      <c r="S73" s="1">
        <f t="shared" si="16"/>
        <v>0.7333333333333333</v>
      </c>
      <c r="T73" s="1">
        <f t="shared" si="16"/>
        <v>0.06666666666666667</v>
      </c>
      <c r="U73" s="1">
        <f t="shared" si="16"/>
        <v>0.13333333333333333</v>
      </c>
      <c r="V73" s="1">
        <f t="shared" si="16"/>
        <v>0</v>
      </c>
      <c r="W73" s="1">
        <f t="shared" si="16"/>
        <v>0.06666666666666667</v>
      </c>
      <c r="X73" s="1">
        <f t="shared" si="16"/>
        <v>0.13333333333333333</v>
      </c>
      <c r="Y73" s="1">
        <f t="shared" si="16"/>
        <v>0</v>
      </c>
      <c r="Z73" s="1">
        <f t="shared" si="16"/>
        <v>0.13333333333333333</v>
      </c>
      <c r="AA73" s="1">
        <f t="shared" si="16"/>
        <v>0.06666666666666667</v>
      </c>
      <c r="AB73" s="1">
        <f t="shared" si="16"/>
        <v>0.2</v>
      </c>
      <c r="AC73" s="1">
        <f t="shared" si="16"/>
        <v>0</v>
      </c>
      <c r="AD73" s="1">
        <f t="shared" si="16"/>
        <v>0.2</v>
      </c>
      <c r="AE73" s="1">
        <f t="shared" si="16"/>
        <v>0.13333333333333333</v>
      </c>
      <c r="AF73" s="1">
        <f t="shared" si="16"/>
        <v>0.06666666666666667</v>
      </c>
      <c r="AG73" s="1">
        <f t="shared" si="16"/>
        <v>0.2</v>
      </c>
      <c r="AH73" s="1">
        <f t="shared" si="16"/>
        <v>0.06666666666666667</v>
      </c>
      <c r="AI73" s="1">
        <f t="shared" si="16"/>
        <v>0</v>
      </c>
      <c r="AJ73" s="1">
        <f t="shared" si="16"/>
        <v>0</v>
      </c>
      <c r="AK73" s="1">
        <f t="shared" si="16"/>
        <v>0</v>
      </c>
      <c r="AL73" s="1">
        <f t="shared" si="16"/>
        <v>0</v>
      </c>
      <c r="AM73" s="1">
        <f t="shared" si="16"/>
        <v>0</v>
      </c>
      <c r="AN73" s="1">
        <f t="shared" si="16"/>
        <v>0</v>
      </c>
      <c r="AO73" s="1">
        <f t="shared" si="16"/>
        <v>0</v>
      </c>
      <c r="AP73" s="1">
        <f t="shared" si="16"/>
        <v>0</v>
      </c>
      <c r="AQ73" s="1">
        <f t="shared" si="16"/>
        <v>0.06666666666666667</v>
      </c>
      <c r="AR73" s="1">
        <f t="shared" si="16"/>
        <v>0</v>
      </c>
      <c r="AS73" s="1">
        <f aca="true" t="shared" si="17" ref="AS73:BJ73">AS72/$H72</f>
        <v>0</v>
      </c>
      <c r="AT73" s="1">
        <f t="shared" si="17"/>
        <v>0</v>
      </c>
      <c r="AU73" s="1">
        <f t="shared" si="17"/>
        <v>0</v>
      </c>
      <c r="AV73" s="1">
        <f t="shared" si="17"/>
        <v>0</v>
      </c>
      <c r="AW73" s="1">
        <f t="shared" si="17"/>
        <v>0</v>
      </c>
      <c r="AX73" s="1">
        <f t="shared" si="17"/>
        <v>0</v>
      </c>
      <c r="AY73" s="1">
        <f t="shared" si="17"/>
        <v>0.06666666666666667</v>
      </c>
      <c r="AZ73" s="1">
        <f t="shared" si="17"/>
        <v>0.06666666666666667</v>
      </c>
      <c r="BA73" s="1">
        <f t="shared" si="17"/>
        <v>0.06666666666666667</v>
      </c>
      <c r="BB73" s="1">
        <f t="shared" si="17"/>
        <v>0.06666666666666667</v>
      </c>
      <c r="BC73" s="1">
        <f t="shared" si="17"/>
        <v>0.06666666666666667</v>
      </c>
      <c r="BD73" s="1">
        <f t="shared" si="17"/>
        <v>0.06666666666666667</v>
      </c>
      <c r="BE73" s="1">
        <f t="shared" si="17"/>
        <v>0.06666666666666667</v>
      </c>
      <c r="BF73" s="1">
        <f t="shared" si="17"/>
        <v>0.06666666666666667</v>
      </c>
      <c r="BG73" s="1">
        <f t="shared" si="17"/>
        <v>0</v>
      </c>
      <c r="BH73" s="1">
        <f t="shared" si="17"/>
        <v>0</v>
      </c>
      <c r="BI73" s="1">
        <f t="shared" si="17"/>
        <v>0</v>
      </c>
      <c r="BJ73" s="1">
        <f t="shared" si="17"/>
        <v>0</v>
      </c>
      <c r="BK73" s="1"/>
      <c r="BL73" s="1">
        <f aca="true" t="shared" si="18" ref="BL73:CD73">BL72/$H72</f>
        <v>0.13333333333333333</v>
      </c>
      <c r="BM73" s="1">
        <f t="shared" si="18"/>
        <v>0.13333333333333333</v>
      </c>
      <c r="BN73" s="1">
        <f t="shared" si="18"/>
        <v>0.06666666666666667</v>
      </c>
      <c r="BO73" s="1">
        <f t="shared" si="18"/>
        <v>0.13333333333333333</v>
      </c>
      <c r="BP73" s="1">
        <f t="shared" si="18"/>
        <v>0.06666666666666667</v>
      </c>
      <c r="BQ73" s="1">
        <f t="shared" si="18"/>
        <v>0.06666666666666667</v>
      </c>
      <c r="BR73" s="1">
        <f t="shared" si="18"/>
        <v>0.06666666666666667</v>
      </c>
      <c r="BS73" s="1">
        <f t="shared" si="18"/>
        <v>0.2</v>
      </c>
      <c r="BT73" s="1">
        <f t="shared" si="18"/>
        <v>0</v>
      </c>
      <c r="BU73" s="1">
        <f t="shared" si="18"/>
        <v>0.06666666666666667</v>
      </c>
      <c r="BV73" s="1">
        <f t="shared" si="18"/>
        <v>0.06666666666666667</v>
      </c>
      <c r="BW73" s="1">
        <f t="shared" si="18"/>
        <v>0</v>
      </c>
      <c r="BX73" s="1">
        <f t="shared" si="18"/>
        <v>0.06666666666666667</v>
      </c>
      <c r="BY73" s="1">
        <f t="shared" si="18"/>
        <v>0.06666666666666667</v>
      </c>
      <c r="BZ73" s="1">
        <f t="shared" si="18"/>
        <v>0.06666666666666667</v>
      </c>
      <c r="CA73" s="1">
        <f t="shared" si="18"/>
        <v>0</v>
      </c>
      <c r="CB73" s="1">
        <f t="shared" si="18"/>
        <v>0.06666666666666667</v>
      </c>
      <c r="CC73" s="1">
        <f t="shared" si="18"/>
        <v>0.06666666666666667</v>
      </c>
      <c r="CD73" s="1">
        <f t="shared" si="18"/>
        <v>0</v>
      </c>
      <c r="CE73" s="1"/>
    </row>
    <row r="74" spans="1:8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.75">
      <c r="A77" s="1">
        <v>48</v>
      </c>
      <c r="B77" s="1"/>
      <c r="C77" s="1" t="s">
        <v>356</v>
      </c>
      <c r="D77" s="1" t="s">
        <v>442</v>
      </c>
      <c r="E77" s="1" t="s">
        <v>357</v>
      </c>
      <c r="F77" s="1"/>
      <c r="G77" s="1"/>
      <c r="H77" s="1" t="s">
        <v>379</v>
      </c>
      <c r="I77" s="1" t="s">
        <v>296</v>
      </c>
      <c r="J77" s="1"/>
      <c r="K77" s="1" t="s">
        <v>120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.75">
      <c r="A78" s="1">
        <v>49</v>
      </c>
      <c r="B78" s="1"/>
      <c r="C78" s="1" t="s">
        <v>358</v>
      </c>
      <c r="D78" s="1" t="s">
        <v>442</v>
      </c>
      <c r="E78" s="1" t="s">
        <v>357</v>
      </c>
      <c r="F78" s="1"/>
      <c r="G78" s="1"/>
      <c r="H78" s="1" t="s">
        <v>379</v>
      </c>
      <c r="I78" s="1" t="s">
        <v>296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.75">
      <c r="A79" s="34" t="s">
        <v>464</v>
      </c>
      <c r="H79">
        <f>COUNTA(H77:H78)</f>
        <v>2</v>
      </c>
      <c r="M79">
        <f>COUNTA(M77:M78)</f>
        <v>2</v>
      </c>
      <c r="N79">
        <f aca="true" t="shared" si="19" ref="N79:BY79">COUNTA(N77:N78)</f>
        <v>2</v>
      </c>
      <c r="O79">
        <f t="shared" si="19"/>
        <v>2</v>
      </c>
      <c r="P79">
        <f t="shared" si="19"/>
        <v>0</v>
      </c>
      <c r="Q79">
        <f t="shared" si="19"/>
        <v>2</v>
      </c>
      <c r="R79">
        <f t="shared" si="19"/>
        <v>1</v>
      </c>
      <c r="S79">
        <f t="shared" si="19"/>
        <v>2</v>
      </c>
      <c r="T79">
        <f t="shared" si="19"/>
        <v>0</v>
      </c>
      <c r="U79">
        <f t="shared" si="19"/>
        <v>0</v>
      </c>
      <c r="V79">
        <f t="shared" si="19"/>
        <v>0</v>
      </c>
      <c r="W79">
        <f t="shared" si="19"/>
        <v>0</v>
      </c>
      <c r="X79">
        <f t="shared" si="19"/>
        <v>0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  <c r="AE79">
        <f t="shared" si="19"/>
        <v>0</v>
      </c>
      <c r="AF79">
        <f t="shared" si="19"/>
        <v>0</v>
      </c>
      <c r="AG79">
        <f t="shared" si="19"/>
        <v>0</v>
      </c>
      <c r="AH79">
        <f t="shared" si="19"/>
        <v>0</v>
      </c>
      <c r="AI79">
        <f t="shared" si="19"/>
        <v>0</v>
      </c>
      <c r="AJ79">
        <f t="shared" si="19"/>
        <v>0</v>
      </c>
      <c r="AK79">
        <f t="shared" si="19"/>
        <v>0</v>
      </c>
      <c r="AL79">
        <f t="shared" si="19"/>
        <v>0</v>
      </c>
      <c r="AM79">
        <f t="shared" si="19"/>
        <v>0</v>
      </c>
      <c r="AN79">
        <f t="shared" si="19"/>
        <v>0</v>
      </c>
      <c r="AO79">
        <f t="shared" si="19"/>
        <v>0</v>
      </c>
      <c r="AP79">
        <f t="shared" si="19"/>
        <v>0</v>
      </c>
      <c r="AQ79">
        <f t="shared" si="19"/>
        <v>0</v>
      </c>
      <c r="AR79">
        <f t="shared" si="19"/>
        <v>0</v>
      </c>
      <c r="AS79">
        <f t="shared" si="19"/>
        <v>0</v>
      </c>
      <c r="AT79">
        <f t="shared" si="19"/>
        <v>0</v>
      </c>
      <c r="AU79">
        <f t="shared" si="19"/>
        <v>0</v>
      </c>
      <c r="AV79">
        <f t="shared" si="19"/>
        <v>0</v>
      </c>
      <c r="AW79">
        <f t="shared" si="19"/>
        <v>0</v>
      </c>
      <c r="AX79">
        <f t="shared" si="19"/>
        <v>0</v>
      </c>
      <c r="AY79">
        <f t="shared" si="19"/>
        <v>0</v>
      </c>
      <c r="AZ79">
        <f t="shared" si="19"/>
        <v>0</v>
      </c>
      <c r="BA79">
        <f t="shared" si="19"/>
        <v>0</v>
      </c>
      <c r="BB79">
        <f t="shared" si="19"/>
        <v>0</v>
      </c>
      <c r="BC79">
        <f t="shared" si="19"/>
        <v>0</v>
      </c>
      <c r="BD79">
        <f t="shared" si="19"/>
        <v>0</v>
      </c>
      <c r="BE79">
        <f t="shared" si="19"/>
        <v>0</v>
      </c>
      <c r="BF79">
        <f t="shared" si="19"/>
        <v>0</v>
      </c>
      <c r="BG79">
        <f t="shared" si="19"/>
        <v>0</v>
      </c>
      <c r="BH79">
        <f t="shared" si="19"/>
        <v>0</v>
      </c>
      <c r="BI79">
        <f t="shared" si="19"/>
        <v>0</v>
      </c>
      <c r="BJ79">
        <f t="shared" si="19"/>
        <v>0</v>
      </c>
      <c r="BL79">
        <f t="shared" si="19"/>
        <v>2</v>
      </c>
      <c r="BM79">
        <f t="shared" si="19"/>
        <v>2</v>
      </c>
      <c r="BN79">
        <f t="shared" si="19"/>
        <v>0</v>
      </c>
      <c r="BO79">
        <f t="shared" si="19"/>
        <v>0</v>
      </c>
      <c r="BP79">
        <f t="shared" si="19"/>
        <v>0</v>
      </c>
      <c r="BQ79">
        <f t="shared" si="19"/>
        <v>0</v>
      </c>
      <c r="BR79">
        <f t="shared" si="19"/>
        <v>0</v>
      </c>
      <c r="BS79">
        <f t="shared" si="19"/>
        <v>0</v>
      </c>
      <c r="BT79">
        <f t="shared" si="19"/>
        <v>0</v>
      </c>
      <c r="BU79">
        <f t="shared" si="19"/>
        <v>0</v>
      </c>
      <c r="BV79">
        <f t="shared" si="19"/>
        <v>0</v>
      </c>
      <c r="BW79">
        <f t="shared" si="19"/>
        <v>0</v>
      </c>
      <c r="BX79">
        <f t="shared" si="19"/>
        <v>0</v>
      </c>
      <c r="BY79">
        <f t="shared" si="19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.75">
      <c r="A80" s="34" t="s">
        <v>67</v>
      </c>
      <c r="M80" s="1">
        <f aca="true" t="shared" si="20" ref="M80:AR80">M79/$H79</f>
        <v>1</v>
      </c>
      <c r="N80" s="1">
        <f t="shared" si="20"/>
        <v>1</v>
      </c>
      <c r="O80" s="1">
        <f t="shared" si="20"/>
        <v>1</v>
      </c>
      <c r="P80" s="1">
        <f t="shared" si="20"/>
        <v>0</v>
      </c>
      <c r="Q80" s="1">
        <f t="shared" si="20"/>
        <v>1</v>
      </c>
      <c r="R80" s="1">
        <f t="shared" si="20"/>
        <v>0.5</v>
      </c>
      <c r="S80" s="1">
        <f t="shared" si="20"/>
        <v>1</v>
      </c>
      <c r="T80" s="1">
        <f t="shared" si="20"/>
        <v>0</v>
      </c>
      <c r="U80" s="1">
        <f t="shared" si="20"/>
        <v>0</v>
      </c>
      <c r="V80" s="1">
        <f t="shared" si="20"/>
        <v>0</v>
      </c>
      <c r="W80" s="1">
        <f t="shared" si="20"/>
        <v>0</v>
      </c>
      <c r="X80" s="1">
        <f t="shared" si="20"/>
        <v>0</v>
      </c>
      <c r="Y80" s="1">
        <f t="shared" si="20"/>
        <v>0</v>
      </c>
      <c r="Z80" s="1">
        <f t="shared" si="20"/>
        <v>0</v>
      </c>
      <c r="AA80" s="1">
        <f t="shared" si="20"/>
        <v>0</v>
      </c>
      <c r="AB80" s="1">
        <f t="shared" si="20"/>
        <v>0</v>
      </c>
      <c r="AC80" s="1">
        <f t="shared" si="20"/>
        <v>0</v>
      </c>
      <c r="AD80" s="1">
        <f t="shared" si="20"/>
        <v>0</v>
      </c>
      <c r="AE80" s="1">
        <f t="shared" si="20"/>
        <v>0</v>
      </c>
      <c r="AF80" s="1">
        <f t="shared" si="20"/>
        <v>0</v>
      </c>
      <c r="AG80" s="1">
        <f t="shared" si="20"/>
        <v>0</v>
      </c>
      <c r="AH80" s="1">
        <f t="shared" si="20"/>
        <v>0</v>
      </c>
      <c r="AI80" s="1">
        <f t="shared" si="20"/>
        <v>0</v>
      </c>
      <c r="AJ80" s="1">
        <f t="shared" si="20"/>
        <v>0</v>
      </c>
      <c r="AK80" s="1">
        <f t="shared" si="20"/>
        <v>0</v>
      </c>
      <c r="AL80" s="1">
        <f t="shared" si="20"/>
        <v>0</v>
      </c>
      <c r="AM80" s="1">
        <f t="shared" si="20"/>
        <v>0</v>
      </c>
      <c r="AN80" s="1">
        <f t="shared" si="20"/>
        <v>0</v>
      </c>
      <c r="AO80" s="1">
        <f t="shared" si="20"/>
        <v>0</v>
      </c>
      <c r="AP80" s="1">
        <f t="shared" si="20"/>
        <v>0</v>
      </c>
      <c r="AQ80" s="1">
        <f t="shared" si="20"/>
        <v>0</v>
      </c>
      <c r="AR80" s="1">
        <f t="shared" si="20"/>
        <v>0</v>
      </c>
      <c r="AS80" s="1">
        <f aca="true" t="shared" si="21" ref="AS80:BJ80">AS79/$H79</f>
        <v>0</v>
      </c>
      <c r="AT80" s="1">
        <f t="shared" si="21"/>
        <v>0</v>
      </c>
      <c r="AU80" s="1">
        <f t="shared" si="21"/>
        <v>0</v>
      </c>
      <c r="AV80" s="1">
        <f t="shared" si="21"/>
        <v>0</v>
      </c>
      <c r="AW80" s="1">
        <f t="shared" si="21"/>
        <v>0</v>
      </c>
      <c r="AX80" s="1">
        <f t="shared" si="21"/>
        <v>0</v>
      </c>
      <c r="AY80" s="1">
        <f t="shared" si="21"/>
        <v>0</v>
      </c>
      <c r="AZ80" s="1">
        <f t="shared" si="21"/>
        <v>0</v>
      </c>
      <c r="BA80" s="1">
        <f t="shared" si="21"/>
        <v>0</v>
      </c>
      <c r="BB80" s="1">
        <f t="shared" si="21"/>
        <v>0</v>
      </c>
      <c r="BC80" s="1">
        <f t="shared" si="21"/>
        <v>0</v>
      </c>
      <c r="BD80" s="1">
        <f t="shared" si="21"/>
        <v>0</v>
      </c>
      <c r="BE80" s="1">
        <f t="shared" si="21"/>
        <v>0</v>
      </c>
      <c r="BF80" s="1">
        <f t="shared" si="21"/>
        <v>0</v>
      </c>
      <c r="BG80" s="1">
        <f t="shared" si="21"/>
        <v>0</v>
      </c>
      <c r="BH80" s="1">
        <f t="shared" si="21"/>
        <v>0</v>
      </c>
      <c r="BI80" s="1">
        <f t="shared" si="21"/>
        <v>0</v>
      </c>
      <c r="BJ80" s="1">
        <f t="shared" si="21"/>
        <v>0</v>
      </c>
      <c r="BK80" s="1"/>
      <c r="BL80" s="1">
        <f aca="true" t="shared" si="22" ref="BL80:CD80">BL79/$H79</f>
        <v>1</v>
      </c>
      <c r="BM80" s="1">
        <f t="shared" si="22"/>
        <v>1</v>
      </c>
      <c r="BN80" s="1">
        <f t="shared" si="22"/>
        <v>0</v>
      </c>
      <c r="BO80" s="1">
        <f t="shared" si="22"/>
        <v>0</v>
      </c>
      <c r="BP80" s="1">
        <f t="shared" si="22"/>
        <v>0</v>
      </c>
      <c r="BQ80" s="1">
        <f t="shared" si="22"/>
        <v>0</v>
      </c>
      <c r="BR80" s="1">
        <f t="shared" si="22"/>
        <v>0</v>
      </c>
      <c r="BS80" s="1">
        <f t="shared" si="22"/>
        <v>0</v>
      </c>
      <c r="BT80" s="1">
        <f t="shared" si="22"/>
        <v>0</v>
      </c>
      <c r="BU80" s="1">
        <f t="shared" si="22"/>
        <v>0</v>
      </c>
      <c r="BV80" s="1">
        <f t="shared" si="22"/>
        <v>0</v>
      </c>
      <c r="BW80" s="1">
        <f t="shared" si="22"/>
        <v>0</v>
      </c>
      <c r="BX80" s="1">
        <f t="shared" si="22"/>
        <v>0</v>
      </c>
      <c r="BY80" s="1">
        <f t="shared" si="22"/>
        <v>0</v>
      </c>
      <c r="BZ80" s="1">
        <f t="shared" si="22"/>
        <v>0</v>
      </c>
      <c r="CA80" s="1">
        <f t="shared" si="22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spans="1:83" ht="12.75">
      <c r="A85" s="1">
        <v>39</v>
      </c>
      <c r="B85" s="1"/>
      <c r="C85" s="1" t="s">
        <v>322</v>
      </c>
      <c r="D85" s="1" t="s">
        <v>309</v>
      </c>
      <c r="E85" s="1" t="s">
        <v>257</v>
      </c>
      <c r="F85" s="1"/>
      <c r="G85" s="1"/>
      <c r="H85" s="1"/>
      <c r="I85" s="1"/>
      <c r="J85" s="1"/>
      <c r="K85" s="1" t="s">
        <v>120</v>
      </c>
      <c r="L85" s="1"/>
      <c r="M85" s="1">
        <v>39</v>
      </c>
      <c r="N85" s="3" t="s">
        <v>323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323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.75">
      <c r="A86" s="1">
        <v>41</v>
      </c>
      <c r="B86" s="1" t="s">
        <v>54</v>
      </c>
      <c r="C86" s="1" t="s">
        <v>331</v>
      </c>
      <c r="D86" s="1" t="s">
        <v>332</v>
      </c>
      <c r="E86" s="1" t="s">
        <v>333</v>
      </c>
      <c r="F86" s="1"/>
      <c r="G86" s="1"/>
      <c r="H86" s="1"/>
      <c r="I86" s="1" t="s">
        <v>296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.75">
      <c r="A87" s="1">
        <v>13</v>
      </c>
      <c r="B87" s="1" t="s">
        <v>66</v>
      </c>
      <c r="C87" s="1" t="s">
        <v>188</v>
      </c>
      <c r="D87" s="1" t="s">
        <v>254</v>
      </c>
      <c r="E87" s="1" t="s">
        <v>255</v>
      </c>
      <c r="F87" s="1"/>
      <c r="G87" s="2"/>
      <c r="I87" s="2" t="s">
        <v>296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.75">
      <c r="A88" s="1">
        <v>16</v>
      </c>
      <c r="B88" s="1" t="s">
        <v>54</v>
      </c>
      <c r="C88" s="1" t="s">
        <v>191</v>
      </c>
      <c r="D88" s="1" t="s">
        <v>443</v>
      </c>
      <c r="E88" s="1" t="s">
        <v>255</v>
      </c>
      <c r="F88" s="2" t="s">
        <v>378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.75">
      <c r="A89" s="1">
        <v>17</v>
      </c>
      <c r="B89" s="1" t="s">
        <v>54</v>
      </c>
      <c r="C89" s="1" t="s">
        <v>192</v>
      </c>
      <c r="D89" s="1" t="s">
        <v>443</v>
      </c>
      <c r="E89" s="1" t="s">
        <v>255</v>
      </c>
      <c r="F89" s="2" t="s">
        <v>49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.75">
      <c r="A90" s="1">
        <v>23</v>
      </c>
      <c r="B90" s="1" t="s">
        <v>54</v>
      </c>
      <c r="C90" s="1" t="s">
        <v>199</v>
      </c>
      <c r="D90" s="1" t="s">
        <v>442</v>
      </c>
      <c r="E90" s="1" t="s">
        <v>446</v>
      </c>
      <c r="F90" s="2" t="s">
        <v>378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.75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.75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.75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.75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.75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.75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.75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.75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.75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.75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.75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.75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.75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.75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.75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.75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.75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.75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.75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.75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.75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.75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.75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.75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.75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.75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.75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.75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Q3" sqref="Q3"/>
    </sheetView>
  </sheetViews>
  <sheetFormatPr defaultColWidth="9.140625" defaultRowHeight="12.75"/>
  <cols>
    <col min="1" max="16384" width="8.8515625" style="0" customWidth="1"/>
  </cols>
  <sheetData>
    <row r="1" spans="1:17" s="1" customFormat="1" ht="12.75">
      <c r="A1" s="1" t="s">
        <v>259</v>
      </c>
      <c r="B1" s="1" t="s">
        <v>64</v>
      </c>
      <c r="C1" s="1" t="s">
        <v>260</v>
      </c>
      <c r="D1" s="1" t="s">
        <v>440</v>
      </c>
      <c r="E1" s="1" t="s">
        <v>441</v>
      </c>
      <c r="F1" s="1" t="s">
        <v>378</v>
      </c>
      <c r="G1" s="1" t="s">
        <v>53</v>
      </c>
      <c r="H1" s="1" t="s">
        <v>379</v>
      </c>
      <c r="I1" s="1" t="s">
        <v>296</v>
      </c>
      <c r="K1" s="1" t="s">
        <v>19</v>
      </c>
      <c r="L1" s="1" t="s">
        <v>119</v>
      </c>
      <c r="Q1" s="1" t="s">
        <v>296</v>
      </c>
    </row>
    <row r="2" spans="16:17" ht="12.75">
      <c r="P2" t="s">
        <v>258</v>
      </c>
      <c r="Q2">
        <f>J40</f>
        <v>7</v>
      </c>
    </row>
    <row r="3" spans="1:17" s="1" customFormat="1" ht="12.75">
      <c r="A3" s="1">
        <v>29</v>
      </c>
      <c r="C3" s="1" t="s">
        <v>294</v>
      </c>
      <c r="D3" s="1" t="s">
        <v>443</v>
      </c>
      <c r="E3" s="1" t="s">
        <v>257</v>
      </c>
      <c r="H3" s="2" t="s">
        <v>379</v>
      </c>
      <c r="I3" s="1" t="s">
        <v>296</v>
      </c>
      <c r="J3" s="2"/>
      <c r="K3" s="2"/>
      <c r="P3" s="1" t="s">
        <v>257</v>
      </c>
      <c r="Q3" s="1">
        <f>J6</f>
        <v>3</v>
      </c>
    </row>
    <row r="4" spans="1:17" s="1" customFormat="1" ht="12.75">
      <c r="A4" s="3">
        <v>51</v>
      </c>
      <c r="B4" s="3"/>
      <c r="C4" s="3" t="s">
        <v>363</v>
      </c>
      <c r="D4" s="3" t="s">
        <v>442</v>
      </c>
      <c r="E4" s="3" t="s">
        <v>257</v>
      </c>
      <c r="F4" s="3"/>
      <c r="G4" s="3"/>
      <c r="H4" s="3" t="s">
        <v>379</v>
      </c>
      <c r="I4" s="3" t="s">
        <v>296</v>
      </c>
      <c r="J4" s="3"/>
      <c r="K4" s="3"/>
      <c r="L4" s="3"/>
      <c r="P4" s="1" t="s">
        <v>472</v>
      </c>
      <c r="Q4" s="1">
        <f>J10</f>
        <v>3</v>
      </c>
    </row>
    <row r="5" spans="1:17" s="1" customFormat="1" ht="12.75">
      <c r="A5" s="1">
        <v>41</v>
      </c>
      <c r="B5" s="1" t="s">
        <v>54</v>
      </c>
      <c r="C5" s="1" t="s">
        <v>331</v>
      </c>
      <c r="D5" s="1" t="s">
        <v>332</v>
      </c>
      <c r="E5" s="3" t="s">
        <v>257</v>
      </c>
      <c r="I5" s="1" t="s">
        <v>296</v>
      </c>
      <c r="P5" s="1" t="s">
        <v>446</v>
      </c>
      <c r="Q5" s="1">
        <f>J26</f>
        <v>5</v>
      </c>
    </row>
    <row r="6" spans="5:17" s="1" customFormat="1" ht="12.75">
      <c r="E6" s="3"/>
      <c r="J6" s="1">
        <f>COUNTA(E3:E5)</f>
        <v>3</v>
      </c>
      <c r="P6" s="1" t="s">
        <v>357</v>
      </c>
      <c r="Q6" s="1">
        <f>J31</f>
        <v>2</v>
      </c>
    </row>
    <row r="7" spans="1:17" s="1" customFormat="1" ht="12.75">
      <c r="A7" s="1">
        <v>3</v>
      </c>
      <c r="C7" s="1" t="s">
        <v>345</v>
      </c>
      <c r="D7" s="1" t="s">
        <v>443</v>
      </c>
      <c r="E7" s="1" t="s">
        <v>445</v>
      </c>
      <c r="H7" s="1" t="s">
        <v>379</v>
      </c>
      <c r="I7" s="2" t="s">
        <v>296</v>
      </c>
      <c r="L7" s="2"/>
      <c r="P7" s="1" t="s">
        <v>385</v>
      </c>
      <c r="Q7" s="1">
        <f>J19</f>
        <v>7</v>
      </c>
    </row>
    <row r="8" spans="1:12" s="1" customFormat="1" ht="12.75">
      <c r="A8" s="1">
        <v>4</v>
      </c>
      <c r="C8" s="1" t="s">
        <v>347</v>
      </c>
      <c r="D8" s="1" t="s">
        <v>442</v>
      </c>
      <c r="E8" s="1" t="s">
        <v>445</v>
      </c>
      <c r="H8" s="2"/>
      <c r="I8" s="2" t="s">
        <v>296</v>
      </c>
      <c r="J8" s="2"/>
      <c r="K8" s="2"/>
      <c r="L8" s="2"/>
    </row>
    <row r="9" spans="1:11" s="1" customFormat="1" ht="12.75">
      <c r="A9" s="1">
        <v>35</v>
      </c>
      <c r="C9" s="1" t="s">
        <v>312</v>
      </c>
      <c r="D9" s="1" t="s">
        <v>256</v>
      </c>
      <c r="E9" s="1" t="s">
        <v>445</v>
      </c>
      <c r="H9" s="1" t="s">
        <v>379</v>
      </c>
      <c r="I9" s="2" t="s">
        <v>296</v>
      </c>
      <c r="J9" s="2"/>
      <c r="K9" s="2"/>
    </row>
    <row r="10" spans="9:11" s="1" customFormat="1" ht="12.75">
      <c r="I10" s="2"/>
      <c r="J10" s="1">
        <f>COUNTA(E7:E9)</f>
        <v>3</v>
      </c>
      <c r="K10" s="2"/>
    </row>
    <row r="11" spans="9:11" s="1" customFormat="1" ht="12.75">
      <c r="I11" s="2"/>
      <c r="J11" s="2"/>
      <c r="K11" s="2"/>
    </row>
    <row r="12" spans="1:12" s="1" customFormat="1" ht="12.75">
      <c r="A12" s="1">
        <v>2</v>
      </c>
      <c r="C12" s="1" t="s">
        <v>118</v>
      </c>
      <c r="D12" s="1" t="s">
        <v>443</v>
      </c>
      <c r="E12" s="1" t="s">
        <v>444</v>
      </c>
      <c r="H12" s="1" t="s">
        <v>379</v>
      </c>
      <c r="I12" s="2" t="s">
        <v>296</v>
      </c>
      <c r="L12" s="2"/>
    </row>
    <row r="13" spans="1:12" s="1" customFormat="1" ht="12.75">
      <c r="A13" s="1">
        <v>10</v>
      </c>
      <c r="C13" s="1" t="s">
        <v>183</v>
      </c>
      <c r="D13" s="1" t="s">
        <v>443</v>
      </c>
      <c r="E13" s="1" t="s">
        <v>444</v>
      </c>
      <c r="F13" s="1" t="s">
        <v>60</v>
      </c>
      <c r="G13" s="2"/>
      <c r="H13" s="1" t="s">
        <v>379</v>
      </c>
      <c r="I13" s="1" t="s">
        <v>296</v>
      </c>
      <c r="J13" s="2"/>
      <c r="K13" s="2"/>
      <c r="L13" s="2"/>
    </row>
    <row r="14" spans="1:12" s="1" customFormat="1" ht="12.75">
      <c r="A14" s="1">
        <v>11</v>
      </c>
      <c r="C14" s="1" t="s">
        <v>184</v>
      </c>
      <c r="D14" s="1" t="s">
        <v>443</v>
      </c>
      <c r="E14" s="1" t="s">
        <v>444</v>
      </c>
      <c r="F14" s="1" t="s">
        <v>51</v>
      </c>
      <c r="H14" s="2" t="s">
        <v>379</v>
      </c>
      <c r="I14" s="2" t="s">
        <v>296</v>
      </c>
      <c r="J14" s="2"/>
      <c r="K14" s="2"/>
      <c r="L14" s="2" t="s">
        <v>120</v>
      </c>
    </row>
    <row r="15" spans="1:12" s="1" customFormat="1" ht="12.75">
      <c r="A15" s="1">
        <v>13</v>
      </c>
      <c r="C15" s="1" t="s">
        <v>188</v>
      </c>
      <c r="D15" s="1" t="s">
        <v>254</v>
      </c>
      <c r="E15" s="1" t="s">
        <v>255</v>
      </c>
      <c r="G15" s="2"/>
      <c r="H15" s="2"/>
      <c r="I15" s="2" t="s">
        <v>296</v>
      </c>
      <c r="J15" s="2"/>
      <c r="K15" s="2"/>
      <c r="L15" s="2"/>
    </row>
    <row r="16" spans="1:12" s="1" customFormat="1" ht="12.75">
      <c r="A16" s="1">
        <v>14</v>
      </c>
      <c r="C16" s="1" t="s">
        <v>50</v>
      </c>
      <c r="D16" s="1" t="s">
        <v>254</v>
      </c>
      <c r="E16" s="1" t="s">
        <v>255</v>
      </c>
      <c r="G16" s="2"/>
      <c r="H16" s="1" t="s">
        <v>379</v>
      </c>
      <c r="I16" s="2" t="s">
        <v>296</v>
      </c>
      <c r="J16" s="2"/>
      <c r="K16" s="2"/>
      <c r="L16" s="2"/>
    </row>
    <row r="17" spans="1:11" s="1" customFormat="1" ht="12.75">
      <c r="A17" s="1">
        <v>33</v>
      </c>
      <c r="C17" s="1" t="s">
        <v>308</v>
      </c>
      <c r="D17" s="1" t="s">
        <v>309</v>
      </c>
      <c r="E17" s="1" t="s">
        <v>444</v>
      </c>
      <c r="H17" s="2" t="s">
        <v>379</v>
      </c>
      <c r="I17" s="1" t="s">
        <v>296</v>
      </c>
      <c r="J17" s="2"/>
      <c r="K17" s="2"/>
    </row>
    <row r="18" spans="1:11" s="1" customFormat="1" ht="12.75">
      <c r="A18" s="1">
        <v>34</v>
      </c>
      <c r="C18" s="1" t="s">
        <v>310</v>
      </c>
      <c r="D18" s="1" t="s">
        <v>443</v>
      </c>
      <c r="E18" s="1" t="s">
        <v>444</v>
      </c>
      <c r="H18" s="2" t="s">
        <v>379</v>
      </c>
      <c r="I18" s="1" t="s">
        <v>296</v>
      </c>
      <c r="J18" s="2"/>
      <c r="K18" s="2"/>
    </row>
    <row r="19" spans="8:11" s="1" customFormat="1" ht="12.75">
      <c r="H19" s="2"/>
      <c r="J19" s="1">
        <f>COUNTA(E12:E18)</f>
        <v>7</v>
      </c>
      <c r="K19" s="2"/>
    </row>
    <row r="20" spans="8:11" s="1" customFormat="1" ht="12.75">
      <c r="H20" s="2"/>
      <c r="J20" s="2"/>
      <c r="K20" s="2"/>
    </row>
    <row r="21" spans="1:12" s="3" customFormat="1" ht="12.75">
      <c r="A21" s="1">
        <v>22</v>
      </c>
      <c r="B21" s="1"/>
      <c r="C21" s="1" t="s">
        <v>198</v>
      </c>
      <c r="D21" s="1" t="s">
        <v>442</v>
      </c>
      <c r="E21" s="1" t="s">
        <v>446</v>
      </c>
      <c r="F21" s="1"/>
      <c r="G21" s="2"/>
      <c r="H21" s="2"/>
      <c r="I21" s="2" t="s">
        <v>296</v>
      </c>
      <c r="J21" s="2"/>
      <c r="K21" s="2"/>
      <c r="L21" s="2"/>
    </row>
    <row r="22" spans="1:12" s="1" customFormat="1" ht="12.75">
      <c r="A22" s="1">
        <v>7</v>
      </c>
      <c r="C22" s="1" t="s">
        <v>180</v>
      </c>
      <c r="D22" s="1" t="s">
        <v>443</v>
      </c>
      <c r="E22" s="1" t="s">
        <v>446</v>
      </c>
      <c r="G22" s="2"/>
      <c r="H22" s="1" t="s">
        <v>379</v>
      </c>
      <c r="I22" s="2" t="s">
        <v>296</v>
      </c>
      <c r="L22" s="2"/>
    </row>
    <row r="23" spans="1:12" s="1" customFormat="1" ht="12.75">
      <c r="A23" s="1">
        <v>8</v>
      </c>
      <c r="C23" s="1" t="s">
        <v>181</v>
      </c>
      <c r="D23" s="1" t="s">
        <v>442</v>
      </c>
      <c r="E23" s="1" t="s">
        <v>446</v>
      </c>
      <c r="G23" s="2"/>
      <c r="H23" s="1" t="s">
        <v>379</v>
      </c>
      <c r="I23" s="2" t="s">
        <v>296</v>
      </c>
      <c r="L23" s="2"/>
    </row>
    <row r="24" spans="1:12" s="1" customFormat="1" ht="12.75">
      <c r="A24" s="1">
        <v>12</v>
      </c>
      <c r="C24" s="1" t="s">
        <v>187</v>
      </c>
      <c r="D24" s="1" t="s">
        <v>443</v>
      </c>
      <c r="E24" s="1" t="s">
        <v>446</v>
      </c>
      <c r="G24" s="2"/>
      <c r="H24" s="2"/>
      <c r="I24" s="2" t="s">
        <v>296</v>
      </c>
      <c r="J24" s="2"/>
      <c r="K24" s="2"/>
      <c r="L24" s="2"/>
    </row>
    <row r="25" spans="1:12" s="1" customFormat="1" ht="12.75">
      <c r="A25" s="1">
        <v>28</v>
      </c>
      <c r="C25" s="1" t="s">
        <v>243</v>
      </c>
      <c r="D25" s="1" t="s">
        <v>443</v>
      </c>
      <c r="E25" s="1" t="s">
        <v>446</v>
      </c>
      <c r="G25" s="2"/>
      <c r="H25" s="2" t="s">
        <v>379</v>
      </c>
      <c r="I25" s="2" t="s">
        <v>296</v>
      </c>
      <c r="J25" s="2"/>
      <c r="K25" s="2"/>
      <c r="L25" s="2"/>
    </row>
    <row r="26" spans="7:12" s="1" customFormat="1" ht="12.75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.75">
      <c r="G27" s="2"/>
      <c r="H27" s="2"/>
      <c r="I27" s="2"/>
      <c r="J27" s="2"/>
      <c r="K27" s="2"/>
      <c r="L27" s="2"/>
    </row>
    <row r="28" spans="7:12" s="1" customFormat="1" ht="12.75">
      <c r="G28" s="2"/>
      <c r="H28" s="2"/>
      <c r="I28" s="2"/>
      <c r="J28" s="2"/>
      <c r="K28" s="2"/>
      <c r="L28" s="2"/>
    </row>
    <row r="29" spans="1:11" s="1" customFormat="1" ht="12.75">
      <c r="A29" s="1">
        <v>48</v>
      </c>
      <c r="C29" s="1" t="s">
        <v>356</v>
      </c>
      <c r="D29" s="1" t="s">
        <v>442</v>
      </c>
      <c r="E29" s="1" t="s">
        <v>357</v>
      </c>
      <c r="H29" s="1" t="s">
        <v>379</v>
      </c>
      <c r="I29" s="1" t="s">
        <v>296</v>
      </c>
      <c r="K29" s="1" t="s">
        <v>120</v>
      </c>
    </row>
    <row r="30" spans="1:9" s="1" customFormat="1" ht="12.75">
      <c r="A30" s="1">
        <v>49</v>
      </c>
      <c r="C30" s="1" t="s">
        <v>358</v>
      </c>
      <c r="D30" s="1" t="s">
        <v>442</v>
      </c>
      <c r="E30" s="1" t="s">
        <v>357</v>
      </c>
      <c r="H30" s="1" t="s">
        <v>379</v>
      </c>
      <c r="I30" s="1" t="s">
        <v>296</v>
      </c>
    </row>
    <row r="31" s="1" customFormat="1" ht="12.75">
      <c r="J31" s="1">
        <f>COUNTA(I29:I30)</f>
        <v>2</v>
      </c>
    </row>
    <row r="32" s="1" customFormat="1" ht="12.75"/>
    <row r="33" spans="1:9" s="1" customFormat="1" ht="12.75">
      <c r="A33" s="1">
        <v>52</v>
      </c>
      <c r="C33" s="1" t="s">
        <v>364</v>
      </c>
      <c r="D33" s="1" t="s">
        <v>305</v>
      </c>
      <c r="E33" s="1" t="s">
        <v>258</v>
      </c>
      <c r="H33" s="1" t="s">
        <v>379</v>
      </c>
      <c r="I33" s="1" t="s">
        <v>122</v>
      </c>
    </row>
    <row r="34" spans="1:9" s="1" customFormat="1" ht="12.75">
      <c r="A34" s="1">
        <v>53</v>
      </c>
      <c r="C34" s="1" t="s">
        <v>367</v>
      </c>
      <c r="D34" s="1" t="s">
        <v>305</v>
      </c>
      <c r="E34" s="1" t="s">
        <v>258</v>
      </c>
      <c r="H34" s="1" t="s">
        <v>379</v>
      </c>
      <c r="I34" s="1" t="s">
        <v>122</v>
      </c>
    </row>
    <row r="35" spans="1:9" s="1" customFormat="1" ht="12.75">
      <c r="A35" s="1">
        <v>54</v>
      </c>
      <c r="C35" s="1" t="s">
        <v>368</v>
      </c>
      <c r="D35" s="1" t="s">
        <v>305</v>
      </c>
      <c r="E35" s="1" t="s">
        <v>258</v>
      </c>
      <c r="H35" s="1" t="s">
        <v>379</v>
      </c>
      <c r="I35" s="1" t="s">
        <v>122</v>
      </c>
    </row>
    <row r="36" spans="1:9" s="1" customFormat="1" ht="12.75">
      <c r="A36" s="3">
        <v>55</v>
      </c>
      <c r="B36" s="3"/>
      <c r="C36" s="3" t="s">
        <v>369</v>
      </c>
      <c r="D36" s="3" t="s">
        <v>305</v>
      </c>
      <c r="E36" s="3" t="s">
        <v>258</v>
      </c>
      <c r="F36" s="3"/>
      <c r="H36" s="1" t="s">
        <v>379</v>
      </c>
      <c r="I36" s="1" t="s">
        <v>122</v>
      </c>
    </row>
    <row r="37" spans="1:9" s="1" customFormat="1" ht="12.75">
      <c r="A37" s="1">
        <v>56</v>
      </c>
      <c r="C37" s="1" t="s">
        <v>370</v>
      </c>
      <c r="D37" s="1" t="s">
        <v>305</v>
      </c>
      <c r="E37" s="1" t="s">
        <v>258</v>
      </c>
      <c r="H37" s="1" t="s">
        <v>379</v>
      </c>
      <c r="I37" s="1" t="s">
        <v>122</v>
      </c>
    </row>
    <row r="38" spans="1:9" s="1" customFormat="1" ht="12.75">
      <c r="A38" s="1">
        <v>57</v>
      </c>
      <c r="C38" s="1" t="s">
        <v>371</v>
      </c>
      <c r="D38" s="1" t="s">
        <v>305</v>
      </c>
      <c r="E38" s="1" t="s">
        <v>258</v>
      </c>
      <c r="H38" s="1" t="s">
        <v>379</v>
      </c>
      <c r="I38" s="1" t="s">
        <v>122</v>
      </c>
    </row>
    <row r="39" spans="1:9" s="1" customFormat="1" ht="13.5" customHeight="1">
      <c r="A39" s="1">
        <v>58</v>
      </c>
      <c r="C39" s="1" t="s">
        <v>372</v>
      </c>
      <c r="D39" s="1" t="s">
        <v>305</v>
      </c>
      <c r="E39" s="1" t="s">
        <v>258</v>
      </c>
      <c r="H39" s="1" t="s">
        <v>379</v>
      </c>
      <c r="I39" s="1" t="s">
        <v>122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.75">
      <c r="A42" s="3">
        <v>46</v>
      </c>
      <c r="B42" s="3"/>
      <c r="C42" s="3" t="s">
        <v>354</v>
      </c>
      <c r="D42" s="3" t="s">
        <v>443</v>
      </c>
      <c r="E42" s="3" t="s">
        <v>255</v>
      </c>
      <c r="F42" s="3"/>
      <c r="G42" s="3"/>
      <c r="H42" s="3" t="s">
        <v>379</v>
      </c>
      <c r="I42" s="3" t="s">
        <v>122</v>
      </c>
      <c r="J42" s="3"/>
      <c r="K42" s="3" t="s">
        <v>120</v>
      </c>
      <c r="L42" s="3" t="s">
        <v>120</v>
      </c>
    </row>
    <row r="43" spans="1:11" s="3" customFormat="1" ht="12.75">
      <c r="A43" s="3">
        <v>47</v>
      </c>
      <c r="C43" s="3" t="s">
        <v>355</v>
      </c>
      <c r="D43" s="3" t="s">
        <v>443</v>
      </c>
      <c r="E43" s="3" t="s">
        <v>444</v>
      </c>
      <c r="H43" s="3" t="s">
        <v>379</v>
      </c>
      <c r="I43" s="3" t="s">
        <v>122</v>
      </c>
      <c r="K43" s="3" t="s">
        <v>120</v>
      </c>
    </row>
    <row r="44" spans="1:12" s="3" customFormat="1" ht="12.75">
      <c r="A44" s="3">
        <v>1</v>
      </c>
      <c r="C44" s="3" t="s">
        <v>160</v>
      </c>
      <c r="D44" s="3" t="s">
        <v>442</v>
      </c>
      <c r="E44" s="3" t="s">
        <v>258</v>
      </c>
      <c r="H44" s="22" t="s">
        <v>117</v>
      </c>
      <c r="I44" s="22"/>
      <c r="J44" s="22"/>
      <c r="K44" s="22" t="s">
        <v>120</v>
      </c>
      <c r="L44" s="22"/>
    </row>
    <row r="45" spans="1:50" s="1" customFormat="1" ht="12.75">
      <c r="A45" s="1">
        <v>15</v>
      </c>
      <c r="C45" s="1" t="s">
        <v>190</v>
      </c>
      <c r="D45" s="1" t="s">
        <v>442</v>
      </c>
      <c r="E45" s="1" t="s">
        <v>258</v>
      </c>
      <c r="G45" s="2"/>
      <c r="H45" s="2" t="s">
        <v>379</v>
      </c>
      <c r="J45" s="2"/>
      <c r="K45" s="2"/>
      <c r="L45" s="2"/>
      <c r="R45" s="3"/>
      <c r="AC45" s="3"/>
      <c r="AW45" s="3"/>
      <c r="AX45" s="3"/>
    </row>
    <row r="46" spans="1:12" s="1" customFormat="1" ht="12.75">
      <c r="A46" s="1">
        <v>24</v>
      </c>
      <c r="B46" s="1" t="s">
        <v>55</v>
      </c>
      <c r="C46" s="1" t="s">
        <v>200</v>
      </c>
      <c r="D46" s="1" t="s">
        <v>442</v>
      </c>
      <c r="E46" s="1" t="s">
        <v>258</v>
      </c>
      <c r="F46" s="2" t="s">
        <v>378</v>
      </c>
      <c r="G46" s="1" t="s">
        <v>53</v>
      </c>
      <c r="H46" s="1" t="s">
        <v>379</v>
      </c>
      <c r="J46" s="2"/>
      <c r="K46" s="2"/>
      <c r="L46" s="2"/>
    </row>
    <row r="47" spans="1:12" s="1" customFormat="1" ht="12.75">
      <c r="A47" s="1">
        <v>25</v>
      </c>
      <c r="C47" s="1" t="s">
        <v>201</v>
      </c>
      <c r="D47" s="1" t="s">
        <v>442</v>
      </c>
      <c r="E47" s="1" t="s">
        <v>258</v>
      </c>
      <c r="G47" s="2"/>
      <c r="H47" s="2" t="s">
        <v>379</v>
      </c>
      <c r="I47" s="2"/>
      <c r="J47" s="2"/>
      <c r="K47" s="2"/>
      <c r="L47" s="2"/>
    </row>
    <row r="48" spans="1:12" s="1" customFormat="1" ht="12.75">
      <c r="A48" s="3">
        <v>30</v>
      </c>
      <c r="B48" s="3"/>
      <c r="C48" s="3" t="s">
        <v>56</v>
      </c>
      <c r="D48" s="3" t="s">
        <v>443</v>
      </c>
      <c r="E48" s="3" t="s">
        <v>258</v>
      </c>
      <c r="F48" s="3" t="s">
        <v>57</v>
      </c>
      <c r="G48" s="3"/>
      <c r="H48" s="3" t="s">
        <v>379</v>
      </c>
      <c r="I48" s="3"/>
      <c r="J48" s="3"/>
      <c r="K48" s="3" t="s">
        <v>120</v>
      </c>
      <c r="L48" s="3"/>
    </row>
    <row r="49" spans="1:12" s="1" customFormat="1" ht="12.75">
      <c r="A49" s="3">
        <v>31</v>
      </c>
      <c r="B49" s="1" t="s">
        <v>54</v>
      </c>
      <c r="C49" s="3" t="s">
        <v>302</v>
      </c>
      <c r="D49" s="3" t="s">
        <v>443</v>
      </c>
      <c r="E49" s="3" t="s">
        <v>258</v>
      </c>
      <c r="F49" s="3" t="s">
        <v>298</v>
      </c>
      <c r="G49" s="3"/>
      <c r="H49" s="3" t="s">
        <v>379</v>
      </c>
      <c r="I49" s="3"/>
      <c r="J49" s="3"/>
      <c r="K49" s="3" t="s">
        <v>120</v>
      </c>
      <c r="L49" s="3"/>
    </row>
    <row r="50" spans="1:41" s="1" customFormat="1" ht="12.75">
      <c r="A50" s="1">
        <v>32</v>
      </c>
      <c r="B50" s="1" t="s">
        <v>58</v>
      </c>
      <c r="C50" s="1" t="s">
        <v>304</v>
      </c>
      <c r="D50" s="1" t="s">
        <v>305</v>
      </c>
      <c r="E50" s="1" t="s">
        <v>258</v>
      </c>
      <c r="H50" s="1" t="s">
        <v>379</v>
      </c>
      <c r="K50" s="1" t="s">
        <v>120</v>
      </c>
      <c r="AO50" s="3"/>
    </row>
    <row r="51" spans="1:12" s="3" customFormat="1" ht="12.75">
      <c r="A51" s="1">
        <v>19</v>
      </c>
      <c r="B51" s="1"/>
      <c r="C51" s="1" t="s">
        <v>194</v>
      </c>
      <c r="D51" s="1" t="s">
        <v>256</v>
      </c>
      <c r="E51" s="1" t="s">
        <v>257</v>
      </c>
      <c r="F51" s="1" t="s">
        <v>48</v>
      </c>
      <c r="G51" s="1"/>
      <c r="H51" s="2" t="s">
        <v>117</v>
      </c>
      <c r="I51" s="2"/>
      <c r="J51" s="2"/>
      <c r="K51" s="2"/>
      <c r="L51" s="2"/>
    </row>
    <row r="52" spans="1:14" s="1" customFormat="1" ht="12.75">
      <c r="A52" s="1">
        <v>20</v>
      </c>
      <c r="C52" s="1" t="s">
        <v>196</v>
      </c>
      <c r="D52" s="1" t="s">
        <v>443</v>
      </c>
      <c r="E52" s="1" t="s">
        <v>257</v>
      </c>
      <c r="F52" s="2" t="s">
        <v>47</v>
      </c>
      <c r="G52" s="2"/>
      <c r="H52" s="1" t="s">
        <v>379</v>
      </c>
      <c r="I52" s="2"/>
      <c r="J52" s="2"/>
      <c r="K52" s="2"/>
      <c r="L52" s="2"/>
      <c r="N52" s="3"/>
    </row>
    <row r="53" spans="1:12" s="1" customFormat="1" ht="12.75">
      <c r="A53" s="1">
        <v>21</v>
      </c>
      <c r="B53" s="1" t="s">
        <v>62</v>
      </c>
      <c r="C53" s="1" t="s">
        <v>197</v>
      </c>
      <c r="D53" s="1" t="s">
        <v>443</v>
      </c>
      <c r="E53" s="1" t="s">
        <v>257</v>
      </c>
      <c r="G53" s="2"/>
      <c r="H53" s="2" t="s">
        <v>61</v>
      </c>
      <c r="I53" s="2"/>
      <c r="J53" s="2"/>
      <c r="K53" s="2"/>
      <c r="L53" s="2"/>
    </row>
    <row r="54" spans="1:11" s="1" customFormat="1" ht="12.75">
      <c r="A54" s="1">
        <v>39</v>
      </c>
      <c r="C54" s="1" t="s">
        <v>322</v>
      </c>
      <c r="D54" s="1" t="s">
        <v>309</v>
      </c>
      <c r="E54" s="1" t="s">
        <v>257</v>
      </c>
      <c r="K54" s="1" t="s">
        <v>120</v>
      </c>
    </row>
    <row r="55" spans="1:12" s="3" customFormat="1" ht="12.75">
      <c r="A55" s="1">
        <v>50</v>
      </c>
      <c r="B55" s="1"/>
      <c r="C55" s="1" t="s">
        <v>359</v>
      </c>
      <c r="D55" s="1" t="s">
        <v>442</v>
      </c>
      <c r="E55" s="1" t="s">
        <v>257</v>
      </c>
      <c r="F55" s="1"/>
      <c r="G55" s="1"/>
      <c r="H55" s="1" t="s">
        <v>379</v>
      </c>
      <c r="I55" s="1"/>
      <c r="J55" s="1"/>
      <c r="K55" s="1" t="s">
        <v>120</v>
      </c>
      <c r="L55" s="1"/>
    </row>
    <row r="56" spans="1:12" s="1" customFormat="1" ht="12.75">
      <c r="A56" s="1">
        <v>6</v>
      </c>
      <c r="C56" s="1" t="s">
        <v>18</v>
      </c>
      <c r="D56" s="1" t="s">
        <v>443</v>
      </c>
      <c r="E56" s="1" t="s">
        <v>445</v>
      </c>
      <c r="F56" s="2" t="s">
        <v>378</v>
      </c>
      <c r="G56" s="1" t="s">
        <v>53</v>
      </c>
      <c r="H56" s="1" t="s">
        <v>379</v>
      </c>
      <c r="J56" s="2"/>
      <c r="K56" s="2" t="s">
        <v>120</v>
      </c>
      <c r="L56" s="2" t="s">
        <v>120</v>
      </c>
    </row>
    <row r="57" spans="1:8" s="1" customFormat="1" ht="12.75">
      <c r="A57" s="1">
        <v>37</v>
      </c>
      <c r="C57" s="1" t="s">
        <v>314</v>
      </c>
      <c r="D57" s="1" t="s">
        <v>315</v>
      </c>
      <c r="E57" s="1" t="s">
        <v>445</v>
      </c>
      <c r="H57" s="1" t="s">
        <v>379</v>
      </c>
    </row>
    <row r="58" spans="1:11" s="3" customFormat="1" ht="12.75">
      <c r="A58" s="3">
        <v>60</v>
      </c>
      <c r="C58" s="3" t="s">
        <v>375</v>
      </c>
      <c r="D58" s="3" t="s">
        <v>443</v>
      </c>
      <c r="E58" s="3" t="s">
        <v>445</v>
      </c>
      <c r="H58" s="3" t="s">
        <v>379</v>
      </c>
      <c r="K58" s="3" t="s">
        <v>120</v>
      </c>
    </row>
    <row r="59" spans="1:11" s="3" customFormat="1" ht="12.75">
      <c r="A59" s="3">
        <v>61</v>
      </c>
      <c r="C59" s="3" t="s">
        <v>376</v>
      </c>
      <c r="D59" s="3" t="s">
        <v>443</v>
      </c>
      <c r="E59" s="3" t="s">
        <v>445</v>
      </c>
      <c r="H59" s="3" t="s">
        <v>379</v>
      </c>
      <c r="K59" s="3" t="s">
        <v>120</v>
      </c>
    </row>
    <row r="60" spans="1:12" s="3" customFormat="1" ht="12.75">
      <c r="A60" s="1">
        <v>9</v>
      </c>
      <c r="B60" s="1"/>
      <c r="C60" s="1" t="s">
        <v>450</v>
      </c>
      <c r="D60" s="1" t="s">
        <v>443</v>
      </c>
      <c r="E60" s="1" t="s">
        <v>444</v>
      </c>
      <c r="F60" s="1"/>
      <c r="G60" s="2"/>
      <c r="H60" s="2" t="s">
        <v>379</v>
      </c>
      <c r="I60" s="2"/>
      <c r="J60" s="2"/>
      <c r="K60" s="2"/>
      <c r="L60" s="2"/>
    </row>
    <row r="61" spans="1:18" s="1" customFormat="1" ht="12.75">
      <c r="A61" s="1">
        <v>16</v>
      </c>
      <c r="B61" s="1" t="s">
        <v>54</v>
      </c>
      <c r="C61" s="1" t="s">
        <v>191</v>
      </c>
      <c r="D61" s="1" t="s">
        <v>443</v>
      </c>
      <c r="E61" s="1" t="s">
        <v>255</v>
      </c>
      <c r="F61" s="2" t="s">
        <v>378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.75">
      <c r="A62" s="1">
        <v>17</v>
      </c>
      <c r="B62" s="1" t="s">
        <v>54</v>
      </c>
      <c r="C62" s="1" t="s">
        <v>192</v>
      </c>
      <c r="D62" s="1" t="s">
        <v>443</v>
      </c>
      <c r="E62" s="1" t="s">
        <v>255</v>
      </c>
      <c r="F62" s="2" t="s">
        <v>49</v>
      </c>
      <c r="G62" s="2"/>
      <c r="H62" s="2"/>
      <c r="I62" s="2"/>
      <c r="J62" s="2"/>
      <c r="K62" s="2"/>
      <c r="L62" s="2"/>
    </row>
    <row r="63" spans="1:61" s="1" customFormat="1" ht="12.75">
      <c r="A63" s="3">
        <v>45</v>
      </c>
      <c r="B63" s="3"/>
      <c r="C63" s="3" t="s">
        <v>350</v>
      </c>
      <c r="D63" s="3" t="s">
        <v>351</v>
      </c>
      <c r="E63" s="3" t="s">
        <v>444</v>
      </c>
      <c r="F63" s="3" t="s">
        <v>123</v>
      </c>
      <c r="G63" s="3"/>
      <c r="H63" s="3" t="s">
        <v>379</v>
      </c>
      <c r="I63" s="3"/>
      <c r="J63" s="3"/>
      <c r="K63" s="3" t="s">
        <v>120</v>
      </c>
      <c r="L63" s="3" t="s">
        <v>120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.75">
      <c r="A64" s="1">
        <v>59</v>
      </c>
      <c r="B64" s="1"/>
      <c r="C64" s="1" t="s">
        <v>373</v>
      </c>
      <c r="D64" s="1" t="s">
        <v>443</v>
      </c>
      <c r="E64" s="1" t="s">
        <v>444</v>
      </c>
      <c r="F64" s="1" t="s">
        <v>298</v>
      </c>
      <c r="G64" s="1"/>
      <c r="H64" s="1" t="s">
        <v>379</v>
      </c>
      <c r="I64" s="1"/>
      <c r="J64" s="1"/>
      <c r="K64" s="1" t="s">
        <v>120</v>
      </c>
      <c r="L64" s="1" t="s">
        <v>120</v>
      </c>
    </row>
    <row r="65" spans="1:75" s="1" customFormat="1" ht="12.75">
      <c r="A65" s="1">
        <v>18</v>
      </c>
      <c r="C65" s="1" t="s">
        <v>193</v>
      </c>
      <c r="D65" s="1" t="s">
        <v>443</v>
      </c>
      <c r="E65" s="1" t="s">
        <v>446</v>
      </c>
      <c r="F65" s="2" t="s">
        <v>378</v>
      </c>
      <c r="G65" s="2"/>
      <c r="H65" s="2" t="s">
        <v>379</v>
      </c>
      <c r="I65" s="2"/>
      <c r="J65" s="2"/>
      <c r="K65" s="2" t="s">
        <v>120</v>
      </c>
      <c r="L65" s="2" t="s">
        <v>120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.75">
      <c r="A66" s="1">
        <v>23</v>
      </c>
      <c r="B66" s="1" t="s">
        <v>54</v>
      </c>
      <c r="C66" s="1" t="s">
        <v>199</v>
      </c>
      <c r="D66" s="1" t="s">
        <v>442</v>
      </c>
      <c r="E66" s="1" t="s">
        <v>446</v>
      </c>
      <c r="F66" s="2" t="s">
        <v>378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.75">
      <c r="A67" s="1">
        <v>26</v>
      </c>
      <c r="C67" s="1" t="s">
        <v>202</v>
      </c>
      <c r="D67" s="1" t="s">
        <v>443</v>
      </c>
      <c r="E67" s="1" t="s">
        <v>446</v>
      </c>
      <c r="G67" s="2"/>
      <c r="H67" s="2" t="s">
        <v>379</v>
      </c>
      <c r="I67" s="2"/>
      <c r="J67" s="2"/>
      <c r="K67" s="2"/>
      <c r="L67" s="2"/>
    </row>
    <row r="68" spans="1:12" s="3" customFormat="1" ht="12.75">
      <c r="A68" s="1">
        <v>27</v>
      </c>
      <c r="B68" s="1"/>
      <c r="C68" s="1" t="s">
        <v>205</v>
      </c>
      <c r="D68" s="1" t="s">
        <v>443</v>
      </c>
      <c r="E68" s="1" t="s">
        <v>446</v>
      </c>
      <c r="F68" s="1"/>
      <c r="G68" s="2"/>
      <c r="H68" s="2" t="s">
        <v>379</v>
      </c>
      <c r="I68" s="2"/>
      <c r="J68" s="2"/>
      <c r="K68" s="2"/>
      <c r="L68" s="2" t="s">
        <v>120</v>
      </c>
    </row>
    <row r="69" spans="1:8" s="1" customFormat="1" ht="12.75">
      <c r="A69" s="1">
        <v>36</v>
      </c>
      <c r="B69" s="1" t="s">
        <v>54</v>
      </c>
      <c r="C69" s="1" t="s">
        <v>313</v>
      </c>
      <c r="D69" s="1" t="s">
        <v>442</v>
      </c>
      <c r="E69" s="1" t="s">
        <v>446</v>
      </c>
      <c r="H69" s="1" t="s">
        <v>379</v>
      </c>
    </row>
    <row r="70" spans="1:12" s="1" customFormat="1" ht="12.75">
      <c r="A70" s="3">
        <v>38</v>
      </c>
      <c r="B70" s="3"/>
      <c r="C70" s="3" t="s">
        <v>318</v>
      </c>
      <c r="D70" s="3" t="s">
        <v>309</v>
      </c>
      <c r="E70" s="3" t="s">
        <v>446</v>
      </c>
      <c r="F70" s="3" t="s">
        <v>378</v>
      </c>
      <c r="G70" s="3" t="s">
        <v>63</v>
      </c>
      <c r="H70" s="3" t="s">
        <v>379</v>
      </c>
      <c r="I70" s="3"/>
      <c r="J70" s="3"/>
      <c r="K70" s="3" t="s">
        <v>120</v>
      </c>
      <c r="L70" s="3" t="s">
        <v>120</v>
      </c>
    </row>
    <row r="71" spans="1:12" s="1" customFormat="1" ht="12.75">
      <c r="A71" s="1">
        <v>40</v>
      </c>
      <c r="C71" s="1" t="s">
        <v>324</v>
      </c>
      <c r="D71" s="1" t="s">
        <v>443</v>
      </c>
      <c r="E71" s="1" t="s">
        <v>446</v>
      </c>
      <c r="F71" s="35" t="s">
        <v>378</v>
      </c>
      <c r="G71" s="35" t="s">
        <v>63</v>
      </c>
      <c r="H71" s="35" t="s">
        <v>379</v>
      </c>
      <c r="K71" s="1" t="s">
        <v>52</v>
      </c>
      <c r="L71" s="1" t="s">
        <v>120</v>
      </c>
    </row>
    <row r="72" spans="1:12" s="1" customFormat="1" ht="12.75">
      <c r="A72" s="3">
        <v>42</v>
      </c>
      <c r="B72" s="3"/>
      <c r="C72" s="3" t="s">
        <v>551</v>
      </c>
      <c r="D72" s="3" t="s">
        <v>443</v>
      </c>
      <c r="E72" s="3" t="s">
        <v>446</v>
      </c>
      <c r="F72" s="3"/>
      <c r="G72" s="3" t="s">
        <v>121</v>
      </c>
      <c r="H72" s="3" t="s">
        <v>379</v>
      </c>
      <c r="I72" s="3"/>
      <c r="J72" s="3"/>
      <c r="K72" s="3" t="s">
        <v>120</v>
      </c>
      <c r="L72" s="3" t="s">
        <v>120</v>
      </c>
    </row>
    <row r="73" spans="1:12" s="3" customFormat="1" ht="12.75">
      <c r="A73" s="1">
        <v>43</v>
      </c>
      <c r="B73" s="1"/>
      <c r="C73" s="1" t="s">
        <v>159</v>
      </c>
      <c r="D73" s="1" t="s">
        <v>442</v>
      </c>
      <c r="E73" s="1" t="s">
        <v>446</v>
      </c>
      <c r="F73" s="35" t="s">
        <v>378</v>
      </c>
      <c r="G73" s="35" t="s">
        <v>63</v>
      </c>
      <c r="H73" s="35" t="s">
        <v>379</v>
      </c>
      <c r="I73" s="1"/>
      <c r="J73" s="1"/>
      <c r="K73" s="1"/>
      <c r="L73" s="1" t="s">
        <v>120</v>
      </c>
    </row>
    <row r="74" spans="1:12" s="3" customFormat="1" ht="12.75">
      <c r="A74" s="1">
        <v>44</v>
      </c>
      <c r="B74" s="1"/>
      <c r="C74" s="1" t="s">
        <v>552</v>
      </c>
      <c r="D74" s="1" t="s">
        <v>442</v>
      </c>
      <c r="E74" s="1" t="s">
        <v>446</v>
      </c>
      <c r="F74" s="35" t="s">
        <v>378</v>
      </c>
      <c r="G74" s="35"/>
      <c r="H74" s="35" t="s">
        <v>379</v>
      </c>
      <c r="I74" s="1"/>
      <c r="J74" s="1"/>
      <c r="K74" s="1"/>
      <c r="L74" s="1" t="s">
        <v>120</v>
      </c>
    </row>
    <row r="75" spans="1:12" s="1" customFormat="1" ht="12.75">
      <c r="A75" s="1">
        <v>70</v>
      </c>
      <c r="C75" s="1" t="s">
        <v>59</v>
      </c>
      <c r="D75" s="1" t="s">
        <v>256</v>
      </c>
      <c r="E75" s="1" t="s">
        <v>446</v>
      </c>
      <c r="F75" s="1" t="s">
        <v>298</v>
      </c>
      <c r="H75" s="1" t="s">
        <v>379</v>
      </c>
      <c r="K75" s="1" t="s">
        <v>120</v>
      </c>
      <c r="L75" s="1" t="s">
        <v>120</v>
      </c>
    </row>
    <row r="76" s="1" customFormat="1" ht="12.75">
      <c r="A76" s="1">
        <v>62</v>
      </c>
    </row>
    <row r="77" s="1" customFormat="1" ht="12.75">
      <c r="A77" s="1">
        <v>63</v>
      </c>
    </row>
    <row r="78" s="1" customFormat="1" ht="12.75">
      <c r="A78" s="1">
        <v>64</v>
      </c>
    </row>
    <row r="79" s="1" customFormat="1" ht="12.75">
      <c r="A79" s="1">
        <v>65</v>
      </c>
    </row>
    <row r="80" s="1" customFormat="1" ht="12.75">
      <c r="A80" s="1">
        <v>66</v>
      </c>
    </row>
    <row r="81" s="1" customFormat="1" ht="12.75">
      <c r="A81" s="1">
        <v>67</v>
      </c>
    </row>
    <row r="82" s="1" customFormat="1" ht="12.75">
      <c r="A82" s="1">
        <v>68</v>
      </c>
    </row>
    <row r="83" s="1" customFormat="1" ht="12.75">
      <c r="A83" s="1">
        <v>69</v>
      </c>
    </row>
    <row r="84" s="1" customFormat="1" ht="12.75">
      <c r="A84" s="1">
        <v>71</v>
      </c>
    </row>
    <row r="85" s="1" customFormat="1" ht="12.75">
      <c r="A85" s="1">
        <v>72</v>
      </c>
    </row>
    <row r="86" s="1" customFormat="1" ht="12.75">
      <c r="A86" s="1">
        <v>73</v>
      </c>
    </row>
    <row r="87" s="1" customFormat="1" ht="12.75">
      <c r="A87" s="1">
        <v>74</v>
      </c>
    </row>
    <row r="88" s="1" customFormat="1" ht="12.75">
      <c r="A88" s="1">
        <v>75</v>
      </c>
    </row>
    <row r="89" s="1" customFormat="1" ht="12.75">
      <c r="A89" s="1">
        <v>76</v>
      </c>
    </row>
    <row r="90" s="1" customFormat="1" ht="12.75">
      <c r="A90" s="1">
        <v>77</v>
      </c>
    </row>
    <row r="91" s="1" customFormat="1" ht="12.75">
      <c r="A91" s="1">
        <v>78</v>
      </c>
    </row>
    <row r="92" s="1" customFormat="1" ht="12.75">
      <c r="A92" s="1">
        <v>79</v>
      </c>
    </row>
    <row r="93" s="1" customFormat="1" ht="12.75">
      <c r="A93" s="1">
        <v>80</v>
      </c>
    </row>
    <row r="94" s="1" customFormat="1" ht="12.75">
      <c r="A94" s="1">
        <v>81</v>
      </c>
    </row>
    <row r="95" s="1" customFormat="1" ht="12.75">
      <c r="A95" s="1">
        <v>82</v>
      </c>
    </row>
    <row r="96" s="1" customFormat="1" ht="12.75">
      <c r="A96" s="1">
        <v>83</v>
      </c>
    </row>
    <row r="97" s="1" customFormat="1" ht="12.75">
      <c r="A97" s="1">
        <v>84</v>
      </c>
    </row>
    <row r="98" s="1" customFormat="1" ht="12.75">
      <c r="A98" s="1">
        <v>85</v>
      </c>
    </row>
    <row r="99" s="1" customFormat="1" ht="12.75">
      <c r="A99" s="1">
        <v>86</v>
      </c>
    </row>
    <row r="100" s="1" customFormat="1" ht="12.75">
      <c r="A100" s="1">
        <v>87</v>
      </c>
    </row>
    <row r="101" s="1" customFormat="1" ht="12.75">
      <c r="A101" s="1">
        <v>88</v>
      </c>
    </row>
    <row r="102" s="1" customFormat="1" ht="12.75">
      <c r="A102" s="1">
        <v>89</v>
      </c>
    </row>
    <row r="103" s="1" customFormat="1" ht="12.75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5" sqref="B5:B14"/>
    </sheetView>
  </sheetViews>
  <sheetFormatPr defaultColWidth="9.140625" defaultRowHeight="12.75"/>
  <cols>
    <col min="1" max="1" width="95.00390625" style="0" customWidth="1"/>
    <col min="2" max="16384" width="8.8515625" style="0" customWidth="1"/>
  </cols>
  <sheetData>
    <row r="1" spans="1:2" ht="12.75">
      <c r="A1" s="21" t="s">
        <v>206</v>
      </c>
      <c r="B1" t="s">
        <v>69</v>
      </c>
    </row>
    <row r="2" spans="1:2" ht="12.75">
      <c r="A2" t="s">
        <v>113</v>
      </c>
      <c r="B2" t="s">
        <v>70</v>
      </c>
    </row>
    <row r="3" spans="1:2" ht="12.75">
      <c r="A3" t="s">
        <v>114</v>
      </c>
      <c r="B3" t="s">
        <v>70</v>
      </c>
    </row>
    <row r="5" spans="1:2" ht="12.75">
      <c r="A5" t="s">
        <v>115</v>
      </c>
      <c r="B5" t="s">
        <v>70</v>
      </c>
    </row>
    <row r="6" spans="1:2" ht="12.75">
      <c r="A6" t="s">
        <v>106</v>
      </c>
      <c r="B6" t="s">
        <v>70</v>
      </c>
    </row>
    <row r="7" spans="1:2" ht="12.75">
      <c r="A7" t="s">
        <v>107</v>
      </c>
      <c r="B7" t="s">
        <v>70</v>
      </c>
    </row>
    <row r="8" spans="1:2" ht="12.75">
      <c r="A8" t="s">
        <v>108</v>
      </c>
      <c r="B8" t="s">
        <v>70</v>
      </c>
    </row>
    <row r="9" spans="1:2" ht="12.75">
      <c r="A9" t="s">
        <v>109</v>
      </c>
      <c r="B9" t="s">
        <v>70</v>
      </c>
    </row>
    <row r="10" spans="1:2" ht="12.75">
      <c r="A10" t="s">
        <v>110</v>
      </c>
      <c r="B10" t="s">
        <v>70</v>
      </c>
    </row>
    <row r="11" spans="1:2" ht="13.5" customHeight="1">
      <c r="A11" t="s">
        <v>111</v>
      </c>
      <c r="B11" t="s">
        <v>70</v>
      </c>
    </row>
    <row r="12" spans="1:2" ht="12.75">
      <c r="A12" t="s">
        <v>112</v>
      </c>
      <c r="B12" t="s">
        <v>70</v>
      </c>
    </row>
    <row r="13" spans="1:2" ht="12.75">
      <c r="A13" t="s">
        <v>116</v>
      </c>
      <c r="B13" t="s">
        <v>70</v>
      </c>
    </row>
    <row r="14" spans="1:2" ht="12.75">
      <c r="A14" t="s">
        <v>68</v>
      </c>
      <c r="B14" t="s">
        <v>70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9.14062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.75">
      <c r="A1" s="4" t="s">
        <v>259</v>
      </c>
      <c r="B1" s="4" t="s">
        <v>260</v>
      </c>
      <c r="C1" s="4" t="s">
        <v>440</v>
      </c>
      <c r="D1" s="4" t="s">
        <v>441</v>
      </c>
      <c r="E1" s="4" t="s">
        <v>295</v>
      </c>
      <c r="F1" s="4"/>
      <c r="G1" s="4" t="s">
        <v>165</v>
      </c>
      <c r="H1" s="4" t="s">
        <v>164</v>
      </c>
      <c r="I1" s="4" t="s">
        <v>163</v>
      </c>
      <c r="J1" s="4" t="s">
        <v>346</v>
      </c>
      <c r="K1" s="4" t="s">
        <v>161</v>
      </c>
      <c r="L1" s="4" t="s">
        <v>175</v>
      </c>
      <c r="M1" s="4" t="s">
        <v>264</v>
      </c>
      <c r="N1" s="4" t="s">
        <v>262</v>
      </c>
      <c r="O1" s="4" t="s">
        <v>182</v>
      </c>
      <c r="P1" s="4" t="s">
        <v>265</v>
      </c>
      <c r="Q1" s="4" t="s">
        <v>173</v>
      </c>
      <c r="R1" s="4" t="s">
        <v>172</v>
      </c>
      <c r="S1" s="4" t="s">
        <v>177</v>
      </c>
      <c r="T1" s="4" t="s">
        <v>289</v>
      </c>
      <c r="U1" s="4" t="s">
        <v>178</v>
      </c>
      <c r="V1" s="4" t="s">
        <v>204</v>
      </c>
      <c r="W1" s="4" t="s">
        <v>281</v>
      </c>
      <c r="X1" s="4" t="s">
        <v>269</v>
      </c>
      <c r="Y1" s="4" t="s">
        <v>319</v>
      </c>
      <c r="Z1" s="4" t="s">
        <v>334</v>
      </c>
      <c r="AA1" s="4" t="s">
        <v>263</v>
      </c>
      <c r="AB1" s="4" t="s">
        <v>179</v>
      </c>
      <c r="AC1" s="4" t="s">
        <v>268</v>
      </c>
      <c r="AD1" s="4" t="s">
        <v>280</v>
      </c>
      <c r="AE1" s="4" t="s">
        <v>195</v>
      </c>
      <c r="AF1" s="4" t="s">
        <v>301</v>
      </c>
      <c r="AG1" s="4" t="s">
        <v>316</v>
      </c>
      <c r="AH1" s="4" t="s">
        <v>360</v>
      </c>
      <c r="AI1" s="4" t="s">
        <v>270</v>
      </c>
      <c r="AJ1" s="4" t="s">
        <v>186</v>
      </c>
      <c r="AK1" s="4" t="s">
        <v>282</v>
      </c>
      <c r="AL1" s="4" t="s">
        <v>286</v>
      </c>
      <c r="AM1" s="4" t="s">
        <v>291</v>
      </c>
      <c r="AN1" s="4" t="s">
        <v>303</v>
      </c>
      <c r="AO1" s="4" t="s">
        <v>306</v>
      </c>
      <c r="AP1" s="4" t="s">
        <v>307</v>
      </c>
      <c r="AQ1" s="4" t="s">
        <v>320</v>
      </c>
      <c r="AR1" s="4" t="s">
        <v>321</v>
      </c>
      <c r="AS1" s="4" t="s">
        <v>174</v>
      </c>
      <c r="AT1" s="4" t="s">
        <v>325</v>
      </c>
      <c r="AU1" s="4" t="s">
        <v>326</v>
      </c>
      <c r="AV1" s="4" t="s">
        <v>327</v>
      </c>
      <c r="AW1" s="4" t="s">
        <v>328</v>
      </c>
      <c r="AX1" s="4" t="s">
        <v>349</v>
      </c>
      <c r="AY1" s="4" t="s">
        <v>353</v>
      </c>
      <c r="AZ1" s="4" t="s">
        <v>361</v>
      </c>
      <c r="BA1" s="4" t="s">
        <v>362</v>
      </c>
      <c r="BB1" s="4" t="s">
        <v>366</v>
      </c>
      <c r="BC1" s="4"/>
      <c r="BD1" s="4" t="s">
        <v>185</v>
      </c>
      <c r="BE1" s="4" t="s">
        <v>273</v>
      </c>
      <c r="BF1" s="4" t="s">
        <v>261</v>
      </c>
      <c r="BG1" s="4" t="s">
        <v>267</v>
      </c>
      <c r="BH1" s="4" t="s">
        <v>274</v>
      </c>
      <c r="BI1" s="4" t="s">
        <v>166</v>
      </c>
      <c r="BJ1" s="4" t="s">
        <v>272</v>
      </c>
      <c r="BK1" s="4" t="s">
        <v>203</v>
      </c>
      <c r="BL1" s="4" t="s">
        <v>277</v>
      </c>
      <c r="BM1" s="4" t="s">
        <v>278</v>
      </c>
      <c r="BN1" s="4" t="s">
        <v>279</v>
      </c>
      <c r="BO1" s="4" t="s">
        <v>374</v>
      </c>
      <c r="BP1" s="4" t="s">
        <v>283</v>
      </c>
      <c r="BQ1" s="4" t="s">
        <v>284</v>
      </c>
      <c r="BR1" s="4" t="s">
        <v>293</v>
      </c>
      <c r="BS1" s="4" t="s">
        <v>317</v>
      </c>
      <c r="BT1" s="4" t="s">
        <v>329</v>
      </c>
      <c r="BU1" s="4" t="s">
        <v>330</v>
      </c>
      <c r="BV1" s="4" t="s">
        <v>352</v>
      </c>
    </row>
    <row r="2" spans="1:74" ht="12.75">
      <c r="A2" s="1">
        <v>52</v>
      </c>
      <c r="B2" s="1" t="s">
        <v>364</v>
      </c>
      <c r="C2" s="1" t="s">
        <v>305</v>
      </c>
      <c r="D2" s="1" t="s">
        <v>258</v>
      </c>
      <c r="E2" s="1" t="s">
        <v>379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365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367</v>
      </c>
      <c r="C3" s="1" t="s">
        <v>305</v>
      </c>
      <c r="D3" s="1" t="s">
        <v>258</v>
      </c>
      <c r="E3" s="1" t="s">
        <v>379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368</v>
      </c>
      <c r="C4" s="1" t="s">
        <v>305</v>
      </c>
      <c r="D4" s="1" t="s">
        <v>258</v>
      </c>
      <c r="E4" s="1" t="s">
        <v>379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369</v>
      </c>
      <c r="C5" s="3" t="s">
        <v>305</v>
      </c>
      <c r="D5" s="3" t="s">
        <v>258</v>
      </c>
      <c r="E5" s="1" t="s">
        <v>379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370</v>
      </c>
      <c r="C6" s="1" t="s">
        <v>305</v>
      </c>
      <c r="D6" s="1" t="s">
        <v>258</v>
      </c>
      <c r="E6" s="1" t="s">
        <v>379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371</v>
      </c>
      <c r="C7" s="1" t="s">
        <v>305</v>
      </c>
      <c r="D7" s="1" t="s">
        <v>258</v>
      </c>
      <c r="E7" s="1" t="s">
        <v>379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372</v>
      </c>
      <c r="C8" s="1" t="s">
        <v>305</v>
      </c>
      <c r="D8" s="1" t="s">
        <v>258</v>
      </c>
      <c r="E8" s="1" t="s">
        <v>379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381</v>
      </c>
      <c r="D9" s="1" t="s">
        <v>258</v>
      </c>
      <c r="E9" s="1" t="s">
        <v>379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382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359</v>
      </c>
      <c r="C13" s="1" t="s">
        <v>442</v>
      </c>
      <c r="D13" s="1" t="s">
        <v>257</v>
      </c>
      <c r="E13" s="1" t="s">
        <v>379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381</v>
      </c>
      <c r="D14" s="1" t="s">
        <v>380</v>
      </c>
      <c r="E14" s="1" t="s">
        <v>379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382</v>
      </c>
      <c r="D15" s="1" t="s">
        <v>380</v>
      </c>
      <c r="E15" s="1" t="s">
        <v>379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312</v>
      </c>
      <c r="C18" s="1" t="s">
        <v>256</v>
      </c>
      <c r="D18" s="1" t="s">
        <v>445</v>
      </c>
      <c r="E18" s="1" t="s">
        <v>379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314</v>
      </c>
      <c r="C19" s="1" t="s">
        <v>315</v>
      </c>
      <c r="D19" s="1" t="s">
        <v>445</v>
      </c>
      <c r="E19" s="1" t="s">
        <v>379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375</v>
      </c>
      <c r="C20" s="1" t="s">
        <v>443</v>
      </c>
      <c r="D20" s="1" t="s">
        <v>445</v>
      </c>
      <c r="E20" s="1" t="s">
        <v>379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376</v>
      </c>
      <c r="C21" s="1" t="s">
        <v>443</v>
      </c>
      <c r="D21" s="1" t="s">
        <v>445</v>
      </c>
      <c r="E21" s="1" t="s">
        <v>379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381</v>
      </c>
      <c r="D22" s="1" t="s">
        <v>445</v>
      </c>
      <c r="E22" s="1" t="s">
        <v>379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382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450</v>
      </c>
      <c r="C26" s="1" t="s">
        <v>443</v>
      </c>
      <c r="D26" s="1" t="s">
        <v>444</v>
      </c>
      <c r="E26" s="2" t="s">
        <v>379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271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373</v>
      </c>
      <c r="C27" s="1" t="s">
        <v>443</v>
      </c>
      <c r="D27" s="1" t="s">
        <v>444</v>
      </c>
      <c r="E27" s="1" t="s">
        <v>379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184</v>
      </c>
      <c r="C28" s="1" t="s">
        <v>443</v>
      </c>
      <c r="D28" s="1" t="s">
        <v>444</v>
      </c>
      <c r="E28" s="2" t="s">
        <v>379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350</v>
      </c>
      <c r="C29" s="1" t="s">
        <v>351</v>
      </c>
      <c r="D29" s="1" t="s">
        <v>444</v>
      </c>
      <c r="E29" s="1" t="s">
        <v>379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192</v>
      </c>
      <c r="C30" s="1" t="s">
        <v>443</v>
      </c>
      <c r="D30" s="1" t="s">
        <v>255</v>
      </c>
      <c r="E30" s="1" t="s">
        <v>379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381</v>
      </c>
      <c r="D31" s="1" t="s">
        <v>255</v>
      </c>
      <c r="E31" s="1" t="s">
        <v>379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382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202</v>
      </c>
      <c r="C36" s="1" t="s">
        <v>443</v>
      </c>
      <c r="D36" s="1" t="s">
        <v>446</v>
      </c>
      <c r="E36" s="2" t="s">
        <v>379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292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205</v>
      </c>
      <c r="C37" s="1" t="s">
        <v>443</v>
      </c>
      <c r="D37" s="1" t="s">
        <v>446</v>
      </c>
      <c r="E37" s="2" t="s">
        <v>379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313</v>
      </c>
      <c r="C38" s="1" t="s">
        <v>442</v>
      </c>
      <c r="D38" s="1" t="s">
        <v>446</v>
      </c>
      <c r="E38" s="1" t="s">
        <v>379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318</v>
      </c>
      <c r="C39" s="1" t="s">
        <v>309</v>
      </c>
      <c r="D39" s="1" t="s">
        <v>446</v>
      </c>
      <c r="E39" s="1" t="s">
        <v>379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324</v>
      </c>
      <c r="C40" s="1" t="s">
        <v>443</v>
      </c>
      <c r="D40" s="1" t="s">
        <v>446</v>
      </c>
      <c r="E40" s="1" t="s">
        <v>379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551</v>
      </c>
      <c r="C41" s="1" t="s">
        <v>443</v>
      </c>
      <c r="D41" s="1" t="s">
        <v>446</v>
      </c>
      <c r="E41" s="1" t="s">
        <v>379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193</v>
      </c>
      <c r="C42" s="1" t="s">
        <v>443</v>
      </c>
      <c r="D42" s="1" t="s">
        <v>446</v>
      </c>
      <c r="E42" s="1" t="s">
        <v>379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159</v>
      </c>
      <c r="C43" s="1" t="s">
        <v>442</v>
      </c>
      <c r="D43" s="1" t="s">
        <v>446</v>
      </c>
      <c r="E43" s="1" t="s">
        <v>379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552</v>
      </c>
      <c r="C44" s="1" t="s">
        <v>442</v>
      </c>
      <c r="D44" s="1" t="s">
        <v>446</v>
      </c>
      <c r="E44" s="1" t="s">
        <v>379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381</v>
      </c>
      <c r="D45" s="1" t="s">
        <v>446</v>
      </c>
      <c r="E45" s="1" t="s">
        <v>379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382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297</v>
      </c>
      <c r="C49" s="3" t="s">
        <v>443</v>
      </c>
      <c r="D49" s="3" t="s">
        <v>258</v>
      </c>
      <c r="E49" s="2" t="s">
        <v>378</v>
      </c>
      <c r="F49" s="3"/>
      <c r="G49" s="3">
        <v>30</v>
      </c>
      <c r="H49" s="3">
        <v>30</v>
      </c>
      <c r="I49" s="3" t="s">
        <v>300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302</v>
      </c>
      <c r="C50" s="3" t="s">
        <v>443</v>
      </c>
      <c r="D50" s="3" t="s">
        <v>258</v>
      </c>
      <c r="E50" s="2" t="s">
        <v>378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304</v>
      </c>
      <c r="C51" s="1" t="s">
        <v>305</v>
      </c>
      <c r="D51" s="1" t="s">
        <v>258</v>
      </c>
      <c r="E51" s="2" t="s">
        <v>378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200</v>
      </c>
      <c r="C52" s="1" t="s">
        <v>442</v>
      </c>
      <c r="D52" s="1" t="s">
        <v>258</v>
      </c>
      <c r="E52" s="2" t="s">
        <v>378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290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381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382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197</v>
      </c>
      <c r="C57" s="1" t="s">
        <v>443</v>
      </c>
      <c r="D57" s="1" t="s">
        <v>257</v>
      </c>
      <c r="E57" s="2" t="s">
        <v>378</v>
      </c>
      <c r="F57" s="2"/>
      <c r="G57" s="1">
        <v>21</v>
      </c>
      <c r="H57" s="1">
        <v>21</v>
      </c>
      <c r="I57" s="1" t="s">
        <v>288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194</v>
      </c>
      <c r="C58" s="1" t="s">
        <v>256</v>
      </c>
      <c r="D58" s="1" t="s">
        <v>257</v>
      </c>
      <c r="E58" s="2" t="s">
        <v>378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285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196</v>
      </c>
      <c r="C59" s="1" t="s">
        <v>443</v>
      </c>
      <c r="D59" s="1" t="s">
        <v>257</v>
      </c>
      <c r="E59" s="2" t="s">
        <v>378</v>
      </c>
      <c r="F59" s="2"/>
      <c r="G59" s="1"/>
      <c r="H59" s="1">
        <v>20</v>
      </c>
      <c r="I59" s="1" t="s">
        <v>287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381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382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348</v>
      </c>
      <c r="C64" s="1" t="s">
        <v>443</v>
      </c>
      <c r="D64" s="1" t="s">
        <v>445</v>
      </c>
      <c r="E64" s="2" t="s">
        <v>378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176</v>
      </c>
      <c r="C65" s="1" t="s">
        <v>443</v>
      </c>
      <c r="D65" s="1" t="s">
        <v>445</v>
      </c>
      <c r="E65" s="2" t="s">
        <v>378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381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382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350</v>
      </c>
      <c r="C70" s="1" t="s">
        <v>351</v>
      </c>
      <c r="D70" s="1" t="s">
        <v>444</v>
      </c>
      <c r="E70" s="2" t="s">
        <v>378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189</v>
      </c>
      <c r="C71" s="1" t="s">
        <v>254</v>
      </c>
      <c r="D71" s="1" t="s">
        <v>255</v>
      </c>
      <c r="E71" s="2" t="s">
        <v>378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276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191</v>
      </c>
      <c r="C72" s="1" t="s">
        <v>443</v>
      </c>
      <c r="D72" s="1" t="s">
        <v>255</v>
      </c>
      <c r="E72" s="2" t="s">
        <v>378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183</v>
      </c>
      <c r="C73" s="1" t="s">
        <v>443</v>
      </c>
      <c r="D73" s="1" t="s">
        <v>444</v>
      </c>
      <c r="E73" s="2" t="s">
        <v>378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192</v>
      </c>
      <c r="C74" s="1" t="s">
        <v>443</v>
      </c>
      <c r="D74" s="1" t="s">
        <v>255</v>
      </c>
      <c r="E74" s="2" t="s">
        <v>378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381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382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199</v>
      </c>
      <c r="C79" s="1" t="s">
        <v>442</v>
      </c>
      <c r="D79" s="1" t="s">
        <v>446</v>
      </c>
      <c r="E79" s="2" t="s">
        <v>378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193</v>
      </c>
      <c r="C80" s="1" t="s">
        <v>443</v>
      </c>
      <c r="D80" s="1" t="s">
        <v>446</v>
      </c>
      <c r="E80" s="2" t="s">
        <v>378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159</v>
      </c>
      <c r="C81" s="1" t="s">
        <v>442</v>
      </c>
      <c r="D81" s="1" t="s">
        <v>446</v>
      </c>
      <c r="E81" s="2" t="s">
        <v>378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552</v>
      </c>
      <c r="C82" s="1" t="s">
        <v>442</v>
      </c>
      <c r="D82" s="1" t="s">
        <v>446</v>
      </c>
      <c r="E82" s="2" t="s">
        <v>378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381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382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160</v>
      </c>
      <c r="C87" s="1" t="s">
        <v>442</v>
      </c>
      <c r="D87" s="1" t="s">
        <v>258</v>
      </c>
      <c r="E87" s="2" t="s">
        <v>296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190</v>
      </c>
      <c r="C88" s="1" t="s">
        <v>442</v>
      </c>
      <c r="D88" s="1" t="s">
        <v>258</v>
      </c>
      <c r="E88" s="2" t="s">
        <v>296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266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201</v>
      </c>
      <c r="C89" s="1" t="s">
        <v>442</v>
      </c>
      <c r="D89" s="1" t="s">
        <v>258</v>
      </c>
      <c r="E89" s="2" t="s">
        <v>296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364</v>
      </c>
      <c r="C90" s="1" t="s">
        <v>305</v>
      </c>
      <c r="D90" s="1" t="s">
        <v>258</v>
      </c>
      <c r="E90" s="1" t="s">
        <v>296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365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367</v>
      </c>
      <c r="C91" s="1" t="s">
        <v>305</v>
      </c>
      <c r="D91" s="1" t="s">
        <v>258</v>
      </c>
      <c r="E91" s="1" t="s">
        <v>296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368</v>
      </c>
      <c r="C92" s="1" t="s">
        <v>305</v>
      </c>
      <c r="D92" s="1" t="s">
        <v>258</v>
      </c>
      <c r="E92" s="1" t="s">
        <v>296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369</v>
      </c>
      <c r="C93" s="3" t="s">
        <v>305</v>
      </c>
      <c r="D93" s="3" t="s">
        <v>258</v>
      </c>
      <c r="E93" s="1" t="s">
        <v>296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370</v>
      </c>
      <c r="C94" s="1" t="s">
        <v>305</v>
      </c>
      <c r="D94" s="1" t="s">
        <v>258</v>
      </c>
      <c r="E94" s="1" t="s">
        <v>296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371</v>
      </c>
      <c r="C95" s="1" t="s">
        <v>305</v>
      </c>
      <c r="D95" s="1" t="s">
        <v>258</v>
      </c>
      <c r="E95" s="1" t="s">
        <v>296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372</v>
      </c>
      <c r="C96" s="1" t="s">
        <v>305</v>
      </c>
      <c r="D96" s="1" t="s">
        <v>258</v>
      </c>
      <c r="E96" s="1" t="s">
        <v>296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381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382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198</v>
      </c>
      <c r="C101" s="1" t="s">
        <v>442</v>
      </c>
      <c r="D101" s="1" t="s">
        <v>257</v>
      </c>
      <c r="E101" s="2" t="s">
        <v>296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294</v>
      </c>
      <c r="C102" s="1" t="s">
        <v>443</v>
      </c>
      <c r="D102" s="1" t="s">
        <v>257</v>
      </c>
      <c r="E102" s="1" t="s">
        <v>296</v>
      </c>
      <c r="F102" s="1"/>
      <c r="G102" s="1">
        <v>29</v>
      </c>
      <c r="H102" s="1">
        <v>29</v>
      </c>
      <c r="I102" s="1" t="s">
        <v>299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363</v>
      </c>
      <c r="C103" s="1" t="s">
        <v>442</v>
      </c>
      <c r="D103" s="1" t="s">
        <v>257</v>
      </c>
      <c r="E103" s="1" t="s">
        <v>296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331</v>
      </c>
      <c r="C104" s="1" t="s">
        <v>332</v>
      </c>
      <c r="D104" s="1" t="s">
        <v>257</v>
      </c>
      <c r="E104" s="1" t="s">
        <v>296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381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382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345</v>
      </c>
      <c r="C109" s="1" t="s">
        <v>443</v>
      </c>
      <c r="D109" s="1" t="s">
        <v>445</v>
      </c>
      <c r="E109" s="2" t="s">
        <v>296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347</v>
      </c>
      <c r="C110" s="1" t="s">
        <v>442</v>
      </c>
      <c r="D110" s="1" t="s">
        <v>445</v>
      </c>
      <c r="E110" s="2" t="s">
        <v>296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381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382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162</v>
      </c>
      <c r="C115" s="1" t="s">
        <v>443</v>
      </c>
      <c r="D115" s="1" t="s">
        <v>444</v>
      </c>
      <c r="E115" s="2" t="s">
        <v>296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188</v>
      </c>
      <c r="C116" s="1" t="s">
        <v>254</v>
      </c>
      <c r="D116" s="1" t="s">
        <v>255</v>
      </c>
      <c r="E116" s="2" t="s">
        <v>296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308</v>
      </c>
      <c r="C117" s="1" t="s">
        <v>309</v>
      </c>
      <c r="D117" s="1" t="s">
        <v>444</v>
      </c>
      <c r="E117" s="1" t="s">
        <v>296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310</v>
      </c>
      <c r="C118" s="1" t="s">
        <v>443</v>
      </c>
      <c r="D118" s="1" t="s">
        <v>444</v>
      </c>
      <c r="E118" s="1" t="s">
        <v>296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311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184</v>
      </c>
      <c r="C119" s="1" t="s">
        <v>443</v>
      </c>
      <c r="D119" s="1" t="s">
        <v>444</v>
      </c>
      <c r="E119" s="1" t="s">
        <v>296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183</v>
      </c>
      <c r="C120" s="1" t="s">
        <v>443</v>
      </c>
      <c r="D120" s="1" t="s">
        <v>444</v>
      </c>
      <c r="E120" s="1" t="s">
        <v>296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381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382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180</v>
      </c>
      <c r="C125" s="1" t="s">
        <v>443</v>
      </c>
      <c r="D125" s="1" t="s">
        <v>446</v>
      </c>
      <c r="E125" s="2" t="s">
        <v>296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181</v>
      </c>
      <c r="C126" s="1" t="s">
        <v>442</v>
      </c>
      <c r="D126" s="1" t="s">
        <v>446</v>
      </c>
      <c r="E126" s="2" t="s">
        <v>296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187</v>
      </c>
      <c r="C127" s="1" t="s">
        <v>443</v>
      </c>
      <c r="D127" s="1" t="s">
        <v>446</v>
      </c>
      <c r="E127" s="2" t="s">
        <v>296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275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243</v>
      </c>
      <c r="C128" s="1" t="s">
        <v>443</v>
      </c>
      <c r="D128" s="1" t="s">
        <v>446</v>
      </c>
      <c r="E128" s="2" t="s">
        <v>296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381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382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356</v>
      </c>
      <c r="C133" s="1" t="s">
        <v>442</v>
      </c>
      <c r="D133" s="1" t="s">
        <v>357</v>
      </c>
      <c r="E133" s="1" t="s">
        <v>296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358</v>
      </c>
      <c r="C134" s="1" t="s">
        <v>442</v>
      </c>
      <c r="D134" s="1" t="s">
        <v>357</v>
      </c>
      <c r="E134" s="1" t="s">
        <v>296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381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382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322</v>
      </c>
      <c r="C138" s="1" t="s">
        <v>309</v>
      </c>
      <c r="D138" s="1" t="s">
        <v>257</v>
      </c>
      <c r="E138" s="1"/>
      <c r="F138" s="1"/>
      <c r="G138" s="1">
        <v>39</v>
      </c>
      <c r="H138" s="1">
        <v>39</v>
      </c>
      <c r="I138" s="1" t="s">
        <v>323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354</v>
      </c>
      <c r="C139" s="1" t="s">
        <v>443</v>
      </c>
      <c r="D139" s="1" t="s">
        <v>255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355</v>
      </c>
      <c r="C140" s="1" t="s">
        <v>443</v>
      </c>
      <c r="D140" s="1" t="s">
        <v>444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258</v>
      </c>
      <c r="C2" s="5" t="s">
        <v>257</v>
      </c>
      <c r="D2" s="5" t="s">
        <v>384</v>
      </c>
      <c r="E2" s="5" t="s">
        <v>446</v>
      </c>
      <c r="F2" s="5" t="s">
        <v>357</v>
      </c>
      <c r="G2" s="5" t="s">
        <v>385</v>
      </c>
      <c r="L2" s="5" t="s">
        <v>258</v>
      </c>
      <c r="M2" s="5" t="s">
        <v>257</v>
      </c>
      <c r="N2" s="5" t="s">
        <v>384</v>
      </c>
      <c r="O2" s="5" t="s">
        <v>446</v>
      </c>
      <c r="P2" s="5" t="s">
        <v>357</v>
      </c>
      <c r="Q2" s="5" t="s">
        <v>385</v>
      </c>
      <c r="R2" s="5" t="s">
        <v>377</v>
      </c>
    </row>
    <row r="3" spans="1:18" ht="12.75">
      <c r="A3" s="4" t="s">
        <v>165</v>
      </c>
      <c r="B3" t="s">
        <v>517</v>
      </c>
      <c r="C3" t="s">
        <v>527</v>
      </c>
      <c r="D3" t="s">
        <v>534</v>
      </c>
      <c r="E3" t="s">
        <v>542</v>
      </c>
      <c r="G3" t="s">
        <v>535</v>
      </c>
      <c r="K3" s="4" t="s">
        <v>165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164</v>
      </c>
      <c r="B4" t="s">
        <v>517</v>
      </c>
      <c r="C4" t="s">
        <v>528</v>
      </c>
      <c r="D4" t="s">
        <v>534</v>
      </c>
      <c r="E4" t="s">
        <v>542</v>
      </c>
      <c r="G4" t="s">
        <v>535</v>
      </c>
      <c r="K4" s="4" t="s">
        <v>164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163</v>
      </c>
      <c r="B5" t="s">
        <v>518</v>
      </c>
      <c r="C5" t="s">
        <v>529</v>
      </c>
      <c r="D5" t="s">
        <v>534</v>
      </c>
      <c r="E5" t="s">
        <v>543</v>
      </c>
      <c r="G5" t="s">
        <v>536</v>
      </c>
      <c r="K5" s="4" t="s">
        <v>163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346</v>
      </c>
      <c r="B6" t="s">
        <v>519</v>
      </c>
      <c r="C6" t="s">
        <v>530</v>
      </c>
      <c r="D6" t="s">
        <v>534</v>
      </c>
      <c r="E6" t="s">
        <v>542</v>
      </c>
      <c r="G6" t="s">
        <v>537</v>
      </c>
      <c r="K6" s="4" t="s">
        <v>346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161</v>
      </c>
      <c r="B7" t="s">
        <v>520</v>
      </c>
      <c r="C7" t="s">
        <v>531</v>
      </c>
      <c r="D7" t="s">
        <v>534</v>
      </c>
      <c r="E7" t="s">
        <v>543</v>
      </c>
      <c r="G7" t="s">
        <v>536</v>
      </c>
      <c r="K7" s="4" t="s">
        <v>161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175</v>
      </c>
      <c r="B8" t="s">
        <v>521</v>
      </c>
      <c r="C8" t="s">
        <v>528</v>
      </c>
      <c r="D8" t="s">
        <v>534</v>
      </c>
      <c r="E8" t="s">
        <v>542</v>
      </c>
      <c r="G8" t="s">
        <v>535</v>
      </c>
      <c r="K8" s="4" t="s">
        <v>175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264</v>
      </c>
      <c r="B9" t="s">
        <v>522</v>
      </c>
      <c r="C9" t="s">
        <v>532</v>
      </c>
      <c r="D9" t="s">
        <v>266</v>
      </c>
      <c r="E9" t="s">
        <v>523</v>
      </c>
      <c r="G9" t="s">
        <v>538</v>
      </c>
      <c r="K9" s="4" t="s">
        <v>264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262</v>
      </c>
      <c r="B10" t="s">
        <v>520</v>
      </c>
      <c r="C10" t="s">
        <v>396</v>
      </c>
      <c r="D10" t="s">
        <v>534</v>
      </c>
      <c r="E10" t="s">
        <v>523</v>
      </c>
      <c r="G10" t="s">
        <v>539</v>
      </c>
      <c r="K10" s="4" t="s">
        <v>262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182</v>
      </c>
      <c r="B11" t="s">
        <v>520</v>
      </c>
      <c r="C11" t="s">
        <v>396</v>
      </c>
      <c r="D11" t="s">
        <v>266</v>
      </c>
      <c r="E11" t="s">
        <v>523</v>
      </c>
      <c r="G11" t="s">
        <v>407</v>
      </c>
      <c r="K11" s="4" t="s">
        <v>182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265</v>
      </c>
      <c r="B12" t="s">
        <v>523</v>
      </c>
      <c r="C12" t="s">
        <v>531</v>
      </c>
      <c r="D12" t="s">
        <v>266</v>
      </c>
      <c r="E12" t="s">
        <v>523</v>
      </c>
      <c r="G12" t="s">
        <v>540</v>
      </c>
      <c r="K12" s="4" t="s">
        <v>265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173</v>
      </c>
      <c r="B13" t="s">
        <v>523</v>
      </c>
      <c r="C13" t="s">
        <v>396</v>
      </c>
      <c r="D13" t="s">
        <v>534</v>
      </c>
      <c r="E13" t="s">
        <v>523</v>
      </c>
      <c r="G13" t="s">
        <v>407</v>
      </c>
      <c r="K13" s="4" t="s">
        <v>173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172</v>
      </c>
      <c r="B14" t="s">
        <v>523</v>
      </c>
      <c r="C14" t="s">
        <v>533</v>
      </c>
      <c r="D14" t="s">
        <v>534</v>
      </c>
      <c r="E14" t="s">
        <v>523</v>
      </c>
      <c r="G14" t="s">
        <v>407</v>
      </c>
      <c r="K14" s="4" t="s">
        <v>172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177</v>
      </c>
      <c r="B15" t="s">
        <v>523</v>
      </c>
      <c r="C15" t="s">
        <v>396</v>
      </c>
      <c r="D15" t="s">
        <v>534</v>
      </c>
      <c r="E15" t="s">
        <v>523</v>
      </c>
      <c r="G15" t="s">
        <v>407</v>
      </c>
      <c r="K15" s="4" t="s">
        <v>177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289</v>
      </c>
      <c r="B16" t="s">
        <v>523</v>
      </c>
      <c r="C16" t="s">
        <v>531</v>
      </c>
      <c r="D16" t="s">
        <v>266</v>
      </c>
      <c r="E16" t="s">
        <v>544</v>
      </c>
      <c r="G16" t="s">
        <v>407</v>
      </c>
      <c r="K16" s="4" t="s">
        <v>289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178</v>
      </c>
      <c r="B17" t="s">
        <v>520</v>
      </c>
      <c r="C17" t="s">
        <v>396</v>
      </c>
      <c r="D17" t="s">
        <v>534</v>
      </c>
      <c r="E17" t="s">
        <v>523</v>
      </c>
      <c r="G17" t="s">
        <v>407</v>
      </c>
      <c r="K17" s="4" t="s">
        <v>178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204</v>
      </c>
      <c r="B18" t="s">
        <v>523</v>
      </c>
      <c r="C18" t="s">
        <v>396</v>
      </c>
      <c r="D18" t="s">
        <v>266</v>
      </c>
      <c r="E18" t="s">
        <v>545</v>
      </c>
      <c r="G18" t="s">
        <v>407</v>
      </c>
      <c r="K18" s="4" t="s">
        <v>204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281</v>
      </c>
      <c r="B19" t="s">
        <v>523</v>
      </c>
      <c r="C19" t="s">
        <v>396</v>
      </c>
      <c r="D19" t="s">
        <v>266</v>
      </c>
      <c r="E19" t="s">
        <v>544</v>
      </c>
      <c r="G19" t="s">
        <v>407</v>
      </c>
      <c r="K19" s="4" t="s">
        <v>281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269</v>
      </c>
      <c r="B20" t="s">
        <v>523</v>
      </c>
      <c r="C20" t="s">
        <v>396</v>
      </c>
      <c r="D20" t="s">
        <v>534</v>
      </c>
      <c r="E20" t="s">
        <v>523</v>
      </c>
      <c r="G20" t="s">
        <v>407</v>
      </c>
      <c r="K20" s="4" t="s">
        <v>269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319</v>
      </c>
      <c r="B21" t="s">
        <v>523</v>
      </c>
      <c r="C21" t="s">
        <v>396</v>
      </c>
      <c r="D21" t="s">
        <v>266</v>
      </c>
      <c r="E21" t="s">
        <v>544</v>
      </c>
      <c r="G21" t="s">
        <v>407</v>
      </c>
      <c r="K21" s="4" t="s">
        <v>319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334</v>
      </c>
      <c r="B22" t="s">
        <v>523</v>
      </c>
      <c r="C22" t="s">
        <v>396</v>
      </c>
      <c r="D22" t="s">
        <v>266</v>
      </c>
      <c r="E22" t="s">
        <v>523</v>
      </c>
      <c r="G22" t="s">
        <v>407</v>
      </c>
      <c r="K22" s="4" t="s">
        <v>334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263</v>
      </c>
      <c r="B23" t="s">
        <v>523</v>
      </c>
      <c r="C23" t="s">
        <v>396</v>
      </c>
      <c r="D23" t="s">
        <v>266</v>
      </c>
      <c r="E23" t="s">
        <v>523</v>
      </c>
      <c r="G23" t="s">
        <v>407</v>
      </c>
      <c r="K23" s="4" t="s">
        <v>263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179</v>
      </c>
      <c r="B24" t="s">
        <v>523</v>
      </c>
      <c r="C24" t="s">
        <v>396</v>
      </c>
      <c r="D24" t="s">
        <v>534</v>
      </c>
      <c r="E24" t="s">
        <v>523</v>
      </c>
      <c r="G24" t="s">
        <v>407</v>
      </c>
      <c r="K24" s="4" t="s">
        <v>179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268</v>
      </c>
      <c r="B25" t="s">
        <v>523</v>
      </c>
      <c r="C25" t="s">
        <v>396</v>
      </c>
      <c r="D25" t="s">
        <v>534</v>
      </c>
      <c r="E25" t="s">
        <v>523</v>
      </c>
      <c r="G25" t="s">
        <v>407</v>
      </c>
      <c r="K25" s="4" t="s">
        <v>268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280</v>
      </c>
      <c r="B26" t="s">
        <v>523</v>
      </c>
      <c r="C26" t="s">
        <v>396</v>
      </c>
      <c r="D26" t="s">
        <v>266</v>
      </c>
      <c r="E26" t="s">
        <v>523</v>
      </c>
      <c r="G26" t="s">
        <v>541</v>
      </c>
      <c r="K26" s="4" t="s">
        <v>280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195</v>
      </c>
      <c r="B27" t="s">
        <v>523</v>
      </c>
      <c r="C27" t="s">
        <v>532</v>
      </c>
      <c r="D27" t="s">
        <v>266</v>
      </c>
      <c r="E27" t="s">
        <v>523</v>
      </c>
      <c r="G27" t="s">
        <v>407</v>
      </c>
      <c r="K27" s="4" t="s">
        <v>195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301</v>
      </c>
      <c r="B28" t="s">
        <v>522</v>
      </c>
      <c r="C28" t="s">
        <v>396</v>
      </c>
      <c r="D28" t="s">
        <v>266</v>
      </c>
      <c r="E28" t="s">
        <v>523</v>
      </c>
      <c r="G28" t="s">
        <v>407</v>
      </c>
      <c r="K28" s="4" t="s">
        <v>301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316</v>
      </c>
      <c r="B29" t="s">
        <v>523</v>
      </c>
      <c r="C29" t="s">
        <v>396</v>
      </c>
      <c r="D29" t="s">
        <v>266</v>
      </c>
      <c r="E29" t="s">
        <v>523</v>
      </c>
      <c r="G29" t="s">
        <v>407</v>
      </c>
      <c r="K29" s="4" t="s">
        <v>316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360</v>
      </c>
      <c r="B30" t="s">
        <v>523</v>
      </c>
      <c r="C30" t="s">
        <v>396</v>
      </c>
      <c r="D30" t="s">
        <v>266</v>
      </c>
      <c r="E30" t="s">
        <v>523</v>
      </c>
      <c r="G30" t="s">
        <v>407</v>
      </c>
      <c r="K30" s="4" t="s">
        <v>360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270</v>
      </c>
      <c r="B31" t="s">
        <v>523</v>
      </c>
      <c r="C31" t="s">
        <v>396</v>
      </c>
      <c r="D31" t="s">
        <v>266</v>
      </c>
      <c r="E31" t="s">
        <v>523</v>
      </c>
      <c r="G31" t="s">
        <v>407</v>
      </c>
      <c r="K31" s="4" t="s">
        <v>270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186</v>
      </c>
      <c r="B32" t="s">
        <v>523</v>
      </c>
      <c r="C32" t="s">
        <v>396</v>
      </c>
      <c r="D32" t="s">
        <v>266</v>
      </c>
      <c r="E32" t="s">
        <v>523</v>
      </c>
      <c r="G32" t="s">
        <v>407</v>
      </c>
      <c r="K32" s="4" t="s">
        <v>186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282</v>
      </c>
      <c r="B33" t="s">
        <v>523</v>
      </c>
      <c r="C33" t="s">
        <v>396</v>
      </c>
      <c r="D33" t="s">
        <v>266</v>
      </c>
      <c r="E33" t="s">
        <v>523</v>
      </c>
      <c r="G33" t="s">
        <v>407</v>
      </c>
      <c r="K33" s="4" t="s">
        <v>282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286</v>
      </c>
      <c r="B34" t="s">
        <v>523</v>
      </c>
      <c r="C34" t="s">
        <v>532</v>
      </c>
      <c r="D34" t="s">
        <v>266</v>
      </c>
      <c r="E34" t="s">
        <v>523</v>
      </c>
      <c r="G34" t="s">
        <v>407</v>
      </c>
      <c r="K34" s="4" t="s">
        <v>286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291</v>
      </c>
      <c r="B35" t="s">
        <v>523</v>
      </c>
      <c r="C35" t="s">
        <v>396</v>
      </c>
      <c r="D35" t="s">
        <v>266</v>
      </c>
      <c r="E35" t="s">
        <v>523</v>
      </c>
      <c r="G35" t="s">
        <v>407</v>
      </c>
      <c r="K35" s="4" t="s">
        <v>291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303</v>
      </c>
      <c r="B36" t="s">
        <v>524</v>
      </c>
      <c r="C36" t="s">
        <v>396</v>
      </c>
      <c r="D36" t="s">
        <v>266</v>
      </c>
      <c r="E36" t="s">
        <v>523</v>
      </c>
      <c r="G36" t="s">
        <v>407</v>
      </c>
      <c r="K36" s="4" t="s">
        <v>303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306</v>
      </c>
      <c r="B37" t="s">
        <v>520</v>
      </c>
      <c r="C37" t="s">
        <v>396</v>
      </c>
      <c r="D37" t="s">
        <v>266</v>
      </c>
      <c r="E37" t="s">
        <v>523</v>
      </c>
      <c r="G37" t="s">
        <v>407</v>
      </c>
      <c r="K37" s="4" t="s">
        <v>306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307</v>
      </c>
      <c r="B38" t="s">
        <v>520</v>
      </c>
      <c r="C38" t="s">
        <v>396</v>
      </c>
      <c r="D38" t="s">
        <v>266</v>
      </c>
      <c r="E38" t="s">
        <v>523</v>
      </c>
      <c r="G38" t="s">
        <v>407</v>
      </c>
      <c r="K38" s="4" t="s">
        <v>307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320</v>
      </c>
      <c r="B39" t="s">
        <v>523</v>
      </c>
      <c r="C39" t="s">
        <v>396</v>
      </c>
      <c r="D39" t="s">
        <v>266</v>
      </c>
      <c r="E39" t="s">
        <v>523</v>
      </c>
      <c r="G39" t="s">
        <v>407</v>
      </c>
      <c r="K39" s="4" t="s">
        <v>320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321</v>
      </c>
      <c r="B40" t="s">
        <v>523</v>
      </c>
      <c r="C40" t="s">
        <v>396</v>
      </c>
      <c r="D40" t="s">
        <v>266</v>
      </c>
      <c r="E40" t="s">
        <v>523</v>
      </c>
      <c r="G40" t="s">
        <v>407</v>
      </c>
      <c r="K40" s="4" t="s">
        <v>321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174</v>
      </c>
      <c r="B41" t="s">
        <v>523</v>
      </c>
      <c r="C41" t="s">
        <v>396</v>
      </c>
      <c r="D41" t="s">
        <v>266</v>
      </c>
      <c r="E41" t="s">
        <v>523</v>
      </c>
      <c r="G41" t="s">
        <v>407</v>
      </c>
      <c r="K41" s="4" t="s">
        <v>174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325</v>
      </c>
      <c r="B42" t="s">
        <v>523</v>
      </c>
      <c r="C42" t="s">
        <v>396</v>
      </c>
      <c r="D42" t="s">
        <v>266</v>
      </c>
      <c r="E42" t="s">
        <v>523</v>
      </c>
      <c r="G42" t="s">
        <v>407</v>
      </c>
      <c r="K42" s="4" t="s">
        <v>325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326</v>
      </c>
      <c r="B43" t="s">
        <v>523</v>
      </c>
      <c r="C43" t="s">
        <v>396</v>
      </c>
      <c r="D43" t="s">
        <v>266</v>
      </c>
      <c r="E43" t="s">
        <v>523</v>
      </c>
      <c r="G43" t="s">
        <v>407</v>
      </c>
      <c r="K43" s="4" t="s">
        <v>326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327</v>
      </c>
      <c r="B44" t="s">
        <v>523</v>
      </c>
      <c r="C44" t="s">
        <v>396</v>
      </c>
      <c r="D44" t="s">
        <v>266</v>
      </c>
      <c r="E44" t="s">
        <v>523</v>
      </c>
      <c r="G44" t="s">
        <v>407</v>
      </c>
      <c r="K44" s="4" t="s">
        <v>327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328</v>
      </c>
      <c r="B45" t="s">
        <v>523</v>
      </c>
      <c r="C45" t="s">
        <v>396</v>
      </c>
      <c r="D45" t="s">
        <v>266</v>
      </c>
      <c r="E45" t="s">
        <v>523</v>
      </c>
      <c r="G45" t="s">
        <v>407</v>
      </c>
      <c r="K45" s="4" t="s">
        <v>328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349</v>
      </c>
      <c r="B46" t="s">
        <v>523</v>
      </c>
      <c r="C46" t="s">
        <v>396</v>
      </c>
      <c r="D46" t="s">
        <v>266</v>
      </c>
      <c r="E46" t="s">
        <v>545</v>
      </c>
      <c r="G46" t="s">
        <v>407</v>
      </c>
      <c r="K46" s="4" t="s">
        <v>349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353</v>
      </c>
      <c r="B47" t="s">
        <v>523</v>
      </c>
      <c r="C47" t="s">
        <v>396</v>
      </c>
      <c r="D47" t="s">
        <v>266</v>
      </c>
      <c r="E47" t="s">
        <v>523</v>
      </c>
      <c r="G47" t="s">
        <v>541</v>
      </c>
      <c r="K47" s="4" t="s">
        <v>353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361</v>
      </c>
      <c r="B48" t="s">
        <v>523</v>
      </c>
      <c r="C48" t="s">
        <v>396</v>
      </c>
      <c r="D48" t="s">
        <v>266</v>
      </c>
      <c r="E48" t="s">
        <v>523</v>
      </c>
      <c r="G48" t="s">
        <v>407</v>
      </c>
      <c r="K48" s="4" t="s">
        <v>361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362</v>
      </c>
      <c r="B49" t="s">
        <v>523</v>
      </c>
      <c r="C49" t="s">
        <v>396</v>
      </c>
      <c r="D49" t="s">
        <v>266</v>
      </c>
      <c r="E49" t="s">
        <v>523</v>
      </c>
      <c r="G49" t="s">
        <v>407</v>
      </c>
      <c r="K49" s="4" t="s">
        <v>362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366</v>
      </c>
      <c r="B50" t="s">
        <v>523</v>
      </c>
      <c r="C50" t="s">
        <v>396</v>
      </c>
      <c r="D50" t="s">
        <v>266</v>
      </c>
      <c r="E50" t="s">
        <v>523</v>
      </c>
      <c r="G50" t="s">
        <v>407</v>
      </c>
      <c r="K50" s="4" t="s">
        <v>366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523</v>
      </c>
      <c r="C51" t="s">
        <v>396</v>
      </c>
      <c r="D51" t="s">
        <v>266</v>
      </c>
      <c r="E51" t="s">
        <v>523</v>
      </c>
      <c r="G51" t="s">
        <v>407</v>
      </c>
      <c r="K51" s="4"/>
    </row>
    <row r="52" spans="1:18" ht="12.75">
      <c r="A52" s="4" t="s">
        <v>185</v>
      </c>
      <c r="B52" t="s">
        <v>523</v>
      </c>
      <c r="C52" t="s">
        <v>396</v>
      </c>
      <c r="D52" t="s">
        <v>266</v>
      </c>
      <c r="E52" t="s">
        <v>523</v>
      </c>
      <c r="G52" t="s">
        <v>407</v>
      </c>
      <c r="K52" s="4" t="s">
        <v>185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273</v>
      </c>
      <c r="B53" t="s">
        <v>523</v>
      </c>
      <c r="C53" t="s">
        <v>396</v>
      </c>
      <c r="D53" t="s">
        <v>266</v>
      </c>
      <c r="E53" t="s">
        <v>523</v>
      </c>
      <c r="G53" t="s">
        <v>407</v>
      </c>
      <c r="K53" s="4" t="s">
        <v>273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261</v>
      </c>
      <c r="B54" t="s">
        <v>525</v>
      </c>
      <c r="C54" t="s">
        <v>396</v>
      </c>
      <c r="D54" t="s">
        <v>266</v>
      </c>
      <c r="E54" t="s">
        <v>523</v>
      </c>
      <c r="G54" t="s">
        <v>407</v>
      </c>
      <c r="K54" s="4" t="s">
        <v>261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267</v>
      </c>
      <c r="B55" t="s">
        <v>523</v>
      </c>
      <c r="C55" t="s">
        <v>396</v>
      </c>
      <c r="D55" t="s">
        <v>534</v>
      </c>
      <c r="E55" t="s">
        <v>523</v>
      </c>
      <c r="G55" t="s">
        <v>407</v>
      </c>
      <c r="K55" s="4" t="s">
        <v>267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274</v>
      </c>
      <c r="B56" t="s">
        <v>523</v>
      </c>
      <c r="C56" t="s">
        <v>396</v>
      </c>
      <c r="D56" t="s">
        <v>266</v>
      </c>
      <c r="E56" t="s">
        <v>523</v>
      </c>
      <c r="G56" t="s">
        <v>541</v>
      </c>
      <c r="K56" s="4" t="s">
        <v>274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166</v>
      </c>
      <c r="B57" t="s">
        <v>523</v>
      </c>
      <c r="C57" t="s">
        <v>396</v>
      </c>
      <c r="D57" t="s">
        <v>266</v>
      </c>
      <c r="E57" t="s">
        <v>523</v>
      </c>
      <c r="G57" t="s">
        <v>407</v>
      </c>
      <c r="K57" s="4" t="s">
        <v>166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272</v>
      </c>
      <c r="B58" t="s">
        <v>526</v>
      </c>
      <c r="C58" t="s">
        <v>396</v>
      </c>
      <c r="D58" t="s">
        <v>266</v>
      </c>
      <c r="E58" t="s">
        <v>523</v>
      </c>
      <c r="G58" t="s">
        <v>407</v>
      </c>
      <c r="K58" s="4" t="s">
        <v>272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203</v>
      </c>
      <c r="B59" t="s">
        <v>523</v>
      </c>
      <c r="C59" t="s">
        <v>396</v>
      </c>
      <c r="D59" t="s">
        <v>266</v>
      </c>
      <c r="E59" t="s">
        <v>523</v>
      </c>
      <c r="G59" t="s">
        <v>407</v>
      </c>
      <c r="K59" s="4" t="s">
        <v>203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277</v>
      </c>
      <c r="B60" t="s">
        <v>523</v>
      </c>
      <c r="C60" t="s">
        <v>396</v>
      </c>
      <c r="D60" t="s">
        <v>266</v>
      </c>
      <c r="E60" t="s">
        <v>523</v>
      </c>
      <c r="G60" t="s">
        <v>407</v>
      </c>
      <c r="K60" s="4" t="s">
        <v>277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278</v>
      </c>
      <c r="B61" t="s">
        <v>523</v>
      </c>
      <c r="C61" t="s">
        <v>396</v>
      </c>
      <c r="D61" t="s">
        <v>266</v>
      </c>
      <c r="E61" t="s">
        <v>523</v>
      </c>
      <c r="G61" t="s">
        <v>407</v>
      </c>
      <c r="K61" s="4" t="s">
        <v>278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279</v>
      </c>
      <c r="B62" t="s">
        <v>523</v>
      </c>
      <c r="C62" t="s">
        <v>396</v>
      </c>
      <c r="D62" t="s">
        <v>266</v>
      </c>
      <c r="E62" t="s">
        <v>335</v>
      </c>
      <c r="G62" t="s">
        <v>407</v>
      </c>
      <c r="K62" s="4" t="s">
        <v>279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374</v>
      </c>
      <c r="B63" t="s">
        <v>523</v>
      </c>
      <c r="C63" t="s">
        <v>396</v>
      </c>
      <c r="D63" t="s">
        <v>266</v>
      </c>
      <c r="E63" t="s">
        <v>523</v>
      </c>
      <c r="G63" t="s">
        <v>407</v>
      </c>
      <c r="K63" s="4" t="s">
        <v>374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283</v>
      </c>
      <c r="B64" t="s">
        <v>523</v>
      </c>
      <c r="C64" t="s">
        <v>396</v>
      </c>
      <c r="D64" t="s">
        <v>266</v>
      </c>
      <c r="E64" t="s">
        <v>335</v>
      </c>
      <c r="G64" t="s">
        <v>407</v>
      </c>
      <c r="K64" s="4" t="s">
        <v>283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284</v>
      </c>
      <c r="B65" t="s">
        <v>523</v>
      </c>
      <c r="C65" t="s">
        <v>396</v>
      </c>
      <c r="D65" t="s">
        <v>266</v>
      </c>
      <c r="E65" t="s">
        <v>335</v>
      </c>
      <c r="G65" t="s">
        <v>407</v>
      </c>
      <c r="K65" s="4" t="s">
        <v>284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293</v>
      </c>
      <c r="B66" t="s">
        <v>523</v>
      </c>
      <c r="C66" t="s">
        <v>396</v>
      </c>
      <c r="D66" t="s">
        <v>266</v>
      </c>
      <c r="E66" t="s">
        <v>523</v>
      </c>
      <c r="G66" t="s">
        <v>407</v>
      </c>
      <c r="K66" s="4" t="s">
        <v>293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317</v>
      </c>
      <c r="B67" t="s">
        <v>523</v>
      </c>
      <c r="C67" t="s">
        <v>396</v>
      </c>
      <c r="D67" t="s">
        <v>266</v>
      </c>
      <c r="E67" t="s">
        <v>523</v>
      </c>
      <c r="G67" t="s">
        <v>407</v>
      </c>
      <c r="K67" s="4" t="s">
        <v>317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329</v>
      </c>
      <c r="B68" t="s">
        <v>523</v>
      </c>
      <c r="C68" t="s">
        <v>396</v>
      </c>
      <c r="D68" t="s">
        <v>266</v>
      </c>
      <c r="E68" t="s">
        <v>523</v>
      </c>
      <c r="G68" t="s">
        <v>407</v>
      </c>
      <c r="K68" s="4" t="s">
        <v>329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330</v>
      </c>
      <c r="B69" t="s">
        <v>523</v>
      </c>
      <c r="C69" t="s">
        <v>396</v>
      </c>
      <c r="D69" t="s">
        <v>266</v>
      </c>
      <c r="E69" t="s">
        <v>523</v>
      </c>
      <c r="G69" t="s">
        <v>407</v>
      </c>
      <c r="K69" s="4" t="s">
        <v>330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352</v>
      </c>
      <c r="B70" t="s">
        <v>523</v>
      </c>
      <c r="C70" t="s">
        <v>396</v>
      </c>
      <c r="D70" t="s">
        <v>266</v>
      </c>
      <c r="E70" t="s">
        <v>523</v>
      </c>
      <c r="G70" t="s">
        <v>541</v>
      </c>
      <c r="K70" s="4" t="s">
        <v>352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2009-10-10T23:29:29Z</cp:lastPrinted>
  <dcterms:created xsi:type="dcterms:W3CDTF">2009-09-25T02:01:59Z</dcterms:created>
  <dcterms:modified xsi:type="dcterms:W3CDTF">2009-10-12T15:16:16Z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